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3\PE 02\2ª publicação\"/>
    </mc:Choice>
  </mc:AlternateContent>
  <bookViews>
    <workbookView xWindow="0" yWindow="0" windowWidth="28800" windowHeight="12435" tabRatio="852" activeTab="10"/>
  </bookViews>
  <sheets>
    <sheet name="Resumo" sheetId="1" r:id="rId1"/>
    <sheet name="Encargos Sociais" sheetId="2" r:id="rId2"/>
    <sheet name="CITL" sheetId="3" r:id="rId3"/>
    <sheet name="Serviços Sob Demanda" sheetId="4" r:id="rId4"/>
    <sheet name="Insumos Sob Demanda" sheetId="5" r:id="rId5"/>
    <sheet name="MATERIAIS Limpeza" sheetId="6" r:id="rId6"/>
    <sheet name="Materiais Copeiragem" sheetId="7" r:id="rId7"/>
    <sheet name="Materiais Jardinagem" sheetId="8" r:id="rId8"/>
    <sheet name="MAQUINAS e Equipamentos" sheetId="10" r:id="rId9"/>
    <sheet name="Uniformes e EPI" sheetId="9" r:id="rId10"/>
    <sheet name="Hora Extra" sheetId="11" r:id="rId11"/>
  </sheets>
  <definedNames>
    <definedName name="_xlnm._FilterDatabase" localSheetId="7" hidden="1">'Materiais Jardinagem'!$B$1:$B$67</definedName>
    <definedName name="_xlnm.Print_Area" localSheetId="2">CITL!$A$1:$C$21</definedName>
    <definedName name="_xlnm.Print_Area" localSheetId="1">'Encargos Sociais'!$A$1:$I$70</definedName>
    <definedName name="_xlnm.Print_Area" localSheetId="10">'Hora Extra'!$A$1:$I$98</definedName>
    <definedName name="_xlnm.Print_Area" localSheetId="4">'Insumos Sob Demanda'!$A$1:$G$70</definedName>
    <definedName name="_xlnm.Print_Area" localSheetId="8">'MAQUINAS e Equipamentos'!$A$1:$F$94</definedName>
    <definedName name="_xlnm.Print_Area" localSheetId="6">'Materiais Copeiragem'!$A$1:$G$42</definedName>
    <definedName name="_xlnm.Print_Area" localSheetId="7">'Materiais Jardinagem'!$A$1:$F$21</definedName>
    <definedName name="_xlnm.Print_Area" localSheetId="5">'MATERIAIS Limpeza'!$A$1:$G$113</definedName>
    <definedName name="_xlnm.Print_Area" localSheetId="0">Resumo!$A$1:$S$60</definedName>
    <definedName name="_xlnm.Print_Area" localSheetId="3">'Serviços Sob Demanda'!$A$1:$F$25</definedName>
    <definedName name="_xlnm.Print_Area" localSheetId="9">'Uniformes e EPI'!$A$1:$F$168</definedName>
    <definedName name="Print_Area" localSheetId="2">CITL!$A$1:$B$21</definedName>
    <definedName name="Print_Area" localSheetId="1">'Encargos Sociais'!$A$1:$H$70</definedName>
    <definedName name="Print_Area" localSheetId="10">'Hora Extra'!$A$1:$I$98</definedName>
    <definedName name="Print_Area" localSheetId="4">'Insumos Sob Demanda'!$A$1:$G$70</definedName>
    <definedName name="Print_Area" localSheetId="6">'Materiais Copeiragem'!$A$1:$G$40</definedName>
    <definedName name="Print_Area" localSheetId="7">'Materiais Jardinagem'!$A$1:$F$34</definedName>
    <definedName name="Print_Area" localSheetId="5">'MATERIAIS Limpeza'!$A$1:$G$110</definedName>
    <definedName name="Print_Area" localSheetId="3">'Serviços Sob Demanda'!$A$1:$G$26</definedName>
    <definedName name="Print_Titles" localSheetId="1">'Encargos Sociais'!$1:$4</definedName>
    <definedName name="Print_Titles" localSheetId="10">'Hora Extra'!$1:$3</definedName>
    <definedName name="Print_Titles" localSheetId="6">'Materiais Copeiragem'!$1:$4</definedName>
    <definedName name="Print_Titles" localSheetId="7">'Materiais Jardinagem'!$1:$5</definedName>
    <definedName name="Print_Titles" localSheetId="5">'MATERIAIS Limpeza'!$1:$4</definedName>
  </definedNames>
  <calcPr calcId="152511"/>
  <extLst>
    <ext uri="GoogleSheetsCustomDataVersion1">
      <go:sheetsCustomData xmlns:go="http://customooxmlschemas.google.com/" r:id="rId16" roundtripDataSignature="AMtx7miF2pFHZssBMR8EOT6PLInldobHLg=="/>
    </ext>
  </extLst>
</workbook>
</file>

<file path=xl/calcChain.xml><?xml version="1.0" encoding="utf-8"?>
<calcChain xmlns="http://schemas.openxmlformats.org/spreadsheetml/2006/main">
  <c r="F16" i="7" l="1"/>
  <c r="F15" i="7"/>
  <c r="F17" i="7"/>
  <c r="F18" i="7"/>
  <c r="F19" i="7"/>
  <c r="F20" i="7"/>
  <c r="F21" i="7"/>
  <c r="F22" i="7"/>
  <c r="F23" i="7"/>
  <c r="F24" i="7"/>
  <c r="F25" i="7"/>
  <c r="F26" i="7"/>
  <c r="F27" i="7"/>
  <c r="F28" i="7"/>
  <c r="F20" i="4" l="1"/>
  <c r="F42" i="9" l="1"/>
  <c r="F88" i="10" l="1"/>
  <c r="F89" i="10"/>
  <c r="F30" i="2"/>
  <c r="F60" i="6" l="1"/>
  <c r="F19" i="6"/>
  <c r="B18" i="3"/>
  <c r="D12" i="11"/>
  <c r="D13" i="11"/>
  <c r="D14" i="11"/>
  <c r="D15" i="11"/>
  <c r="D16" i="11"/>
  <c r="D17" i="11"/>
  <c r="D18" i="11"/>
  <c r="D19" i="11"/>
  <c r="D11" i="11"/>
  <c r="H11" i="11"/>
  <c r="H12" i="11"/>
  <c r="H10" i="11"/>
  <c r="G11" i="11"/>
  <c r="G12" i="11"/>
  <c r="G10" i="11"/>
  <c r="F33" i="7" l="1"/>
  <c r="F29" i="7"/>
  <c r="F19" i="10"/>
  <c r="A34" i="7"/>
  <c r="A35" i="7" s="1"/>
  <c r="A36" i="7" s="1"/>
  <c r="A37" i="7" s="1"/>
  <c r="E86" i="11"/>
  <c r="E88" i="11" s="1"/>
  <c r="G79" i="11"/>
  <c r="C79" i="11"/>
  <c r="G78" i="11"/>
  <c r="C78" i="11"/>
  <c r="G77" i="11"/>
  <c r="C77" i="11"/>
  <c r="G76" i="11"/>
  <c r="C76" i="11"/>
  <c r="G75" i="11"/>
  <c r="C75" i="11"/>
  <c r="G74" i="11"/>
  <c r="C74" i="11"/>
  <c r="G73" i="11"/>
  <c r="C73" i="11"/>
  <c r="G72" i="11"/>
  <c r="C72" i="11"/>
  <c r="A54" i="11"/>
  <c r="A66" i="11" s="1"/>
  <c r="A43" i="11"/>
  <c r="A42" i="11"/>
  <c r="B19" i="11"/>
  <c r="B31" i="11" s="1"/>
  <c r="B43" i="11" s="1"/>
  <c r="A19" i="11"/>
  <c r="B18" i="11"/>
  <c r="B66" i="11" s="1"/>
  <c r="A18" i="11"/>
  <c r="B17" i="11"/>
  <c r="B41" i="11" s="1"/>
  <c r="A17" i="11"/>
  <c r="B16" i="11"/>
  <c r="A16" i="11"/>
  <c r="B15" i="11"/>
  <c r="B39" i="11" s="1"/>
  <c r="A15" i="11"/>
  <c r="A76" i="11" s="1"/>
  <c r="B14" i="11"/>
  <c r="A14" i="11"/>
  <c r="A75" i="11" s="1"/>
  <c r="B13" i="11"/>
  <c r="B61" i="11" s="1"/>
  <c r="A13" i="11"/>
  <c r="A74" i="11" s="1"/>
  <c r="B12" i="11"/>
  <c r="B73" i="11" s="1"/>
  <c r="A12" i="11"/>
  <c r="A73" i="11" s="1"/>
  <c r="B11" i="11"/>
  <c r="B35" i="11" s="1"/>
  <c r="A11" i="11"/>
  <c r="A72" i="11" s="1"/>
  <c r="A6" i="11"/>
  <c r="A5" i="11"/>
  <c r="A3" i="11"/>
  <c r="A2" i="11"/>
  <c r="A1" i="11"/>
  <c r="F87" i="10"/>
  <c r="F86" i="10"/>
  <c r="F82" i="10"/>
  <c r="F72" i="10"/>
  <c r="F71" i="10"/>
  <c r="F70" i="10"/>
  <c r="F69" i="10"/>
  <c r="F68" i="10"/>
  <c r="F67" i="10"/>
  <c r="F66" i="10"/>
  <c r="F65" i="10"/>
  <c r="F64" i="10"/>
  <c r="F58" i="10"/>
  <c r="F57" i="10"/>
  <c r="F56" i="10"/>
  <c r="F55" i="10"/>
  <c r="F44" i="10"/>
  <c r="F43" i="10"/>
  <c r="F42" i="10"/>
  <c r="F41" i="10"/>
  <c r="F40" i="10"/>
  <c r="F39" i="10"/>
  <c r="F37" i="10"/>
  <c r="F81" i="10"/>
  <c r="F30" i="10"/>
  <c r="F29" i="10"/>
  <c r="F28" i="10"/>
  <c r="F27" i="10"/>
  <c r="F26" i="10"/>
  <c r="F25" i="10"/>
  <c r="F24" i="10"/>
  <c r="F23" i="10"/>
  <c r="F22" i="10"/>
  <c r="F21" i="10"/>
  <c r="F20" i="10"/>
  <c r="A11" i="10"/>
  <c r="A10" i="10"/>
  <c r="A3" i="10"/>
  <c r="A2" i="10"/>
  <c r="A1" i="10"/>
  <c r="F164" i="9"/>
  <c r="E164" i="9"/>
  <c r="B155" i="9"/>
  <c r="B154" i="9"/>
  <c r="B153" i="9"/>
  <c r="B152" i="9"/>
  <c r="B151" i="9"/>
  <c r="B150" i="9"/>
  <c r="B149" i="9"/>
  <c r="B148" i="9"/>
  <c r="B143" i="9"/>
  <c r="B142" i="9"/>
  <c r="B141" i="9"/>
  <c r="B140" i="9"/>
  <c r="B139" i="9"/>
  <c r="B138" i="9"/>
  <c r="B137" i="9"/>
  <c r="A126" i="9"/>
  <c r="A127" i="9" s="1"/>
  <c r="A128" i="9" s="1"/>
  <c r="A129" i="9" s="1"/>
  <c r="A130" i="9" s="1"/>
  <c r="E114" i="9"/>
  <c r="F114" i="9" s="1"/>
  <c r="F94" i="9"/>
  <c r="F93" i="9"/>
  <c r="F92" i="9"/>
  <c r="F91" i="9"/>
  <c r="F90" i="9"/>
  <c r="E126" i="9"/>
  <c r="F126" i="9" s="1"/>
  <c r="E125" i="9"/>
  <c r="F125" i="9" s="1"/>
  <c r="F87" i="9"/>
  <c r="F80" i="9"/>
  <c r="F82" i="9"/>
  <c r="F79" i="9"/>
  <c r="F81" i="9"/>
  <c r="F78" i="9"/>
  <c r="F73" i="9"/>
  <c r="F70" i="9"/>
  <c r="F48" i="9"/>
  <c r="E129" i="9"/>
  <c r="F129" i="9" s="1"/>
  <c r="F46" i="9"/>
  <c r="F45" i="9"/>
  <c r="F44" i="9"/>
  <c r="A44" i="9"/>
  <c r="A45" i="9" s="1"/>
  <c r="A46" i="9" s="1"/>
  <c r="A47" i="9" s="1"/>
  <c r="A48" i="9" s="1"/>
  <c r="F43" i="9"/>
  <c r="F18" i="9"/>
  <c r="E151" i="9"/>
  <c r="F151" i="9" s="1"/>
  <c r="E101" i="9"/>
  <c r="F101" i="9" s="1"/>
  <c r="E149" i="9"/>
  <c r="F149" i="9" s="1"/>
  <c r="A7" i="9"/>
  <c r="A6" i="9"/>
  <c r="A3" i="9"/>
  <c r="A2" i="9"/>
  <c r="A1" i="9"/>
  <c r="F18" i="8"/>
  <c r="F17" i="8"/>
  <c r="F16" i="8"/>
  <c r="F15" i="8"/>
  <c r="A10" i="8"/>
  <c r="A9" i="8"/>
  <c r="E7" i="8"/>
  <c r="D7" i="8"/>
  <c r="E8" i="10" s="1"/>
  <c r="E6" i="8"/>
  <c r="F8" i="10" s="1"/>
  <c r="D6" i="8"/>
  <c r="E7" i="10" s="1"/>
  <c r="E5" i="8"/>
  <c r="F6" i="10" s="1"/>
  <c r="D5" i="8"/>
  <c r="E6" i="10" s="1"/>
  <c r="A3" i="8"/>
  <c r="A2" i="8"/>
  <c r="A1" i="8"/>
  <c r="F37" i="7"/>
  <c r="F36" i="7"/>
  <c r="F35" i="7"/>
  <c r="F34" i="7"/>
  <c r="A16" i="7"/>
  <c r="A17" i="7" s="1"/>
  <c r="A18" i="7" s="1"/>
  <c r="A10" i="7"/>
  <c r="A9" i="7"/>
  <c r="F7" i="7"/>
  <c r="E7" i="7"/>
  <c r="F6" i="7"/>
  <c r="E6" i="7"/>
  <c r="F5" i="7"/>
  <c r="E5" i="7"/>
  <c r="A3" i="7"/>
  <c r="A2" i="7"/>
  <c r="A1" i="7"/>
  <c r="F107" i="6"/>
  <c r="F106" i="6"/>
  <c r="F104" i="6"/>
  <c r="F103" i="6"/>
  <c r="F102" i="6"/>
  <c r="F101" i="6"/>
  <c r="F100" i="6"/>
  <c r="F99" i="6"/>
  <c r="F98" i="6"/>
  <c r="F97" i="6"/>
  <c r="F96" i="6"/>
  <c r="F95" i="6"/>
  <c r="F94" i="6"/>
  <c r="F93" i="6"/>
  <c r="F92" i="6"/>
  <c r="F91" i="6"/>
  <c r="F90" i="6"/>
  <c r="F89" i="6"/>
  <c r="F88" i="6"/>
  <c r="F87" i="6"/>
  <c r="F86" i="6"/>
  <c r="F85" i="6"/>
  <c r="F84" i="6"/>
  <c r="F83" i="6"/>
  <c r="F82" i="6"/>
  <c r="F81" i="6"/>
  <c r="F75" i="6"/>
  <c r="F74" i="6"/>
  <c r="F73" i="6"/>
  <c r="F72" i="6"/>
  <c r="F71" i="6"/>
  <c r="F70" i="6"/>
  <c r="F69" i="6"/>
  <c r="F68" i="6"/>
  <c r="F67" i="6"/>
  <c r="A67" i="6"/>
  <c r="A68" i="6" s="1"/>
  <c r="A69" i="6" s="1"/>
  <c r="A70" i="6" s="1"/>
  <c r="A71" i="6" s="1"/>
  <c r="A72" i="6" s="1"/>
  <c r="A73" i="6" s="1"/>
  <c r="A74" i="6" s="1"/>
  <c r="A75" i="6" s="1"/>
  <c r="F66"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6" i="6"/>
  <c r="F25" i="6"/>
  <c r="F24" i="6"/>
  <c r="F23" i="6"/>
  <c r="F22" i="6"/>
  <c r="F21" i="6"/>
  <c r="F20" i="6"/>
  <c r="F18" i="6"/>
  <c r="F17" i="6"/>
  <c r="F16" i="6"/>
  <c r="F15" i="6"/>
  <c r="A9" i="6"/>
  <c r="A8" i="6"/>
  <c r="F7" i="6"/>
  <c r="E7" i="6"/>
  <c r="F6" i="6"/>
  <c r="E6" i="6"/>
  <c r="F5" i="6"/>
  <c r="E5" i="6"/>
  <c r="A3" i="6"/>
  <c r="A2" i="6"/>
  <c r="A1" i="6"/>
  <c r="F66" i="5"/>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A26" i="5"/>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F25" i="5"/>
  <c r="F20" i="5"/>
  <c r="F19" i="5"/>
  <c r="F18" i="5"/>
  <c r="F17" i="5"/>
  <c r="F16" i="5"/>
  <c r="A10" i="5"/>
  <c r="A9" i="5"/>
  <c r="F7" i="5"/>
  <c r="E7" i="5"/>
  <c r="F6" i="5"/>
  <c r="E6" i="5"/>
  <c r="F5" i="5"/>
  <c r="E5" i="5"/>
  <c r="A2" i="5"/>
  <c r="A1" i="5"/>
  <c r="F23" i="4"/>
  <c r="F22" i="4"/>
  <c r="F21" i="4"/>
  <c r="F19" i="4"/>
  <c r="F18" i="4"/>
  <c r="F17" i="4"/>
  <c r="A12" i="4"/>
  <c r="A11" i="4"/>
  <c r="F8" i="4"/>
  <c r="F7" i="4"/>
  <c r="F6" i="4"/>
  <c r="A3" i="4"/>
  <c r="A2" i="4"/>
  <c r="A1" i="4"/>
  <c r="R16" i="1"/>
  <c r="A6" i="3"/>
  <c r="A5" i="3"/>
  <c r="A3" i="3"/>
  <c r="A2" i="3"/>
  <c r="A1" i="3"/>
  <c r="F57" i="2"/>
  <c r="F47" i="2"/>
  <c r="F44" i="2"/>
  <c r="F43" i="2"/>
  <c r="F22" i="2"/>
  <c r="F24" i="2" s="1"/>
  <c r="A6" i="2"/>
  <c r="A5" i="2"/>
  <c r="A2" i="2"/>
  <c r="B43" i="1"/>
  <c r="B42" i="1"/>
  <c r="B41" i="1"/>
  <c r="L28" i="1"/>
  <c r="B28" i="1"/>
  <c r="L27" i="1"/>
  <c r="B27" i="1"/>
  <c r="L26" i="1"/>
  <c r="B26" i="1"/>
  <c r="L25" i="1"/>
  <c r="K25" i="1"/>
  <c r="L24" i="1"/>
  <c r="J24" i="1"/>
  <c r="L23" i="1"/>
  <c r="J23" i="1"/>
  <c r="H23" i="1"/>
  <c r="L22" i="1"/>
  <c r="H22" i="1"/>
  <c r="L21" i="1"/>
  <c r="H21" i="1"/>
  <c r="L20" i="1"/>
  <c r="H20" i="1"/>
  <c r="L19" i="1"/>
  <c r="K19" i="1"/>
  <c r="L18" i="1"/>
  <c r="H18" i="1"/>
  <c r="L17" i="1"/>
  <c r="F74" i="10" l="1"/>
  <c r="F19" i="8"/>
  <c r="F38" i="7"/>
  <c r="F40" i="7" s="1"/>
  <c r="F42" i="7" s="1"/>
  <c r="M18" i="1" s="1"/>
  <c r="F67" i="5"/>
  <c r="F21" i="5"/>
  <c r="F25" i="4"/>
  <c r="H44" i="1" s="1"/>
  <c r="J22" i="1"/>
  <c r="K22" i="1"/>
  <c r="F47" i="9"/>
  <c r="E60" i="9"/>
  <c r="F60" i="9" s="1"/>
  <c r="E154" i="9"/>
  <c r="F154" i="9" s="1"/>
  <c r="F36" i="9"/>
  <c r="F20" i="9"/>
  <c r="E140" i="9"/>
  <c r="F140" i="9" s="1"/>
  <c r="E152" i="9"/>
  <c r="F152" i="9" s="1"/>
  <c r="E127" i="9"/>
  <c r="F127" i="9" s="1"/>
  <c r="E137" i="9"/>
  <c r="F137" i="9" s="1"/>
  <c r="E128" i="9"/>
  <c r="F14" i="9"/>
  <c r="F30" i="9"/>
  <c r="F31" i="10"/>
  <c r="H25" i="1"/>
  <c r="K18" i="1"/>
  <c r="J19" i="1"/>
  <c r="J20" i="1"/>
  <c r="J25" i="1"/>
  <c r="J18" i="1"/>
  <c r="H19" i="1"/>
  <c r="K20" i="1"/>
  <c r="B78" i="11"/>
  <c r="B25" i="11"/>
  <c r="B48" i="11"/>
  <c r="B60" i="11"/>
  <c r="A24" i="11"/>
  <c r="A36" i="11" s="1"/>
  <c r="A48" i="11" s="1"/>
  <c r="A60" i="11" s="1"/>
  <c r="A26" i="11"/>
  <c r="A38" i="11" s="1"/>
  <c r="A50" i="11" s="1"/>
  <c r="A62" i="11" s="1"/>
  <c r="B51" i="11"/>
  <c r="B63" i="11"/>
  <c r="B53" i="11"/>
  <c r="B65" i="11"/>
  <c r="A19" i="7"/>
  <c r="A20" i="7" s="1"/>
  <c r="A21" i="7" s="1"/>
  <c r="A22" i="7" s="1"/>
  <c r="A23" i="7" s="1"/>
  <c r="A24" i="7" s="1"/>
  <c r="A25" i="7" s="1"/>
  <c r="A26" i="7" s="1"/>
  <c r="A27" i="7" s="1"/>
  <c r="A28" i="7" s="1"/>
  <c r="F105" i="6"/>
  <c r="F108" i="6" s="1"/>
  <c r="F110" i="6" s="1"/>
  <c r="F27" i="6"/>
  <c r="F58" i="11"/>
  <c r="F46" i="11"/>
  <c r="F22" i="11"/>
  <c r="F34" i="11"/>
  <c r="F63" i="2"/>
  <c r="F46" i="2"/>
  <c r="F49" i="2" s="1"/>
  <c r="F66" i="2" s="1"/>
  <c r="F58" i="2"/>
  <c r="F59" i="2" s="1"/>
  <c r="F67" i="2" s="1"/>
  <c r="F37" i="2"/>
  <c r="C23" i="11"/>
  <c r="D23" i="11" s="1"/>
  <c r="C35" i="11"/>
  <c r="D35" i="11" s="1"/>
  <c r="K17" i="1"/>
  <c r="C37" i="11"/>
  <c r="D37" i="11" s="1"/>
  <c r="C60" i="11"/>
  <c r="D60" i="11" s="1"/>
  <c r="C48" i="11"/>
  <c r="D48" i="11" s="1"/>
  <c r="C25" i="11"/>
  <c r="D25" i="11" s="1"/>
  <c r="I19" i="1"/>
  <c r="K21" i="1"/>
  <c r="K23" i="1"/>
  <c r="C43" i="11"/>
  <c r="D43" i="11" s="1"/>
  <c r="C66" i="11"/>
  <c r="D66" i="11" s="1"/>
  <c r="C54" i="11"/>
  <c r="D54" i="11" s="1"/>
  <c r="C31" i="11"/>
  <c r="D31" i="11" s="1"/>
  <c r="I25" i="1"/>
  <c r="F21" i="8"/>
  <c r="M21" i="1" s="1"/>
  <c r="I17" i="1"/>
  <c r="J17" i="1"/>
  <c r="J21" i="1"/>
  <c r="C42" i="11"/>
  <c r="D42" i="11" s="1"/>
  <c r="C30" i="11"/>
  <c r="D30" i="11" s="1"/>
  <c r="C65" i="11"/>
  <c r="D65" i="11" s="1"/>
  <c r="C53" i="11"/>
  <c r="D53" i="11" s="1"/>
  <c r="I24" i="1"/>
  <c r="H17" i="1"/>
  <c r="C36" i="11"/>
  <c r="D36" i="11" s="1"/>
  <c r="C59" i="11"/>
  <c r="D59" i="11" s="1"/>
  <c r="C47" i="11"/>
  <c r="D47" i="11" s="1"/>
  <c r="C24" i="11"/>
  <c r="D24" i="11" s="1"/>
  <c r="I18" i="1"/>
  <c r="C61" i="11"/>
  <c r="D61" i="11" s="1"/>
  <c r="C49" i="11"/>
  <c r="D49" i="11" s="1"/>
  <c r="C38" i="11"/>
  <c r="D38" i="11" s="1"/>
  <c r="C26" i="11"/>
  <c r="D26" i="11" s="1"/>
  <c r="I20" i="1"/>
  <c r="C28" i="11"/>
  <c r="D28" i="11" s="1"/>
  <c r="C63" i="11"/>
  <c r="D63" i="11" s="1"/>
  <c r="C51" i="11"/>
  <c r="D51" i="11" s="1"/>
  <c r="C40" i="11"/>
  <c r="D40" i="11" s="1"/>
  <c r="I22" i="1"/>
  <c r="K24" i="1"/>
  <c r="F31" i="2"/>
  <c r="C39" i="11"/>
  <c r="D39" i="11" s="1"/>
  <c r="C27" i="11"/>
  <c r="D27" i="11" s="1"/>
  <c r="C62" i="11"/>
  <c r="D62" i="11" s="1"/>
  <c r="C50" i="11"/>
  <c r="D50" i="11" s="1"/>
  <c r="I21" i="1"/>
  <c r="C64" i="11"/>
  <c r="D64" i="11" s="1"/>
  <c r="C52" i="11"/>
  <c r="D52" i="11" s="1"/>
  <c r="C41" i="11"/>
  <c r="D41" i="11" s="1"/>
  <c r="C29" i="11"/>
  <c r="D29" i="11" s="1"/>
  <c r="I23" i="1"/>
  <c r="H24" i="1"/>
  <c r="E143" i="9"/>
  <c r="F143" i="9" s="1"/>
  <c r="E107" i="9"/>
  <c r="F107" i="9" s="1"/>
  <c r="E77" i="9"/>
  <c r="F77" i="9" s="1"/>
  <c r="E118" i="9"/>
  <c r="F118" i="9" s="1"/>
  <c r="F21" i="9"/>
  <c r="E132" i="9"/>
  <c r="F132" i="9" s="1"/>
  <c r="E50" i="9"/>
  <c r="F50" i="9" s="1"/>
  <c r="F76" i="6"/>
  <c r="F78" i="6" s="1"/>
  <c r="E148" i="9"/>
  <c r="F148" i="9" s="1"/>
  <c r="F29" i="9"/>
  <c r="F86" i="11"/>
  <c r="F88" i="11" s="1"/>
  <c r="G88" i="11" s="1"/>
  <c r="D71" i="11"/>
  <c r="D76" i="11" s="1"/>
  <c r="E76" i="11" s="1"/>
  <c r="H34" i="11"/>
  <c r="H71" i="11"/>
  <c r="H76" i="11" s="1"/>
  <c r="I76" i="11" s="1"/>
  <c r="H58" i="11"/>
  <c r="H46" i="11"/>
  <c r="H22" i="11"/>
  <c r="E139" i="9"/>
  <c r="F139" i="9" s="1"/>
  <c r="E102" i="9"/>
  <c r="F102" i="9" s="1"/>
  <c r="E72" i="9"/>
  <c r="F72" i="9" s="1"/>
  <c r="F17" i="9"/>
  <c r="E142" i="9"/>
  <c r="F142" i="9" s="1"/>
  <c r="F19" i="9"/>
  <c r="F32" i="9"/>
  <c r="E58" i="9"/>
  <c r="F58" i="9" s="1"/>
  <c r="E62" i="9"/>
  <c r="F62" i="9" s="1"/>
  <c r="F89" i="9"/>
  <c r="E112" i="9"/>
  <c r="F112" i="9" s="1"/>
  <c r="E116" i="9"/>
  <c r="F116" i="9" s="1"/>
  <c r="E130" i="9"/>
  <c r="F130" i="9" s="1"/>
  <c r="F16" i="9"/>
  <c r="E56" i="9"/>
  <c r="F56" i="9" s="1"/>
  <c r="E75" i="9"/>
  <c r="F75" i="9" s="1"/>
  <c r="E105" i="9"/>
  <c r="F105" i="9" s="1"/>
  <c r="F35" i="10"/>
  <c r="F80" i="10"/>
  <c r="E138" i="9"/>
  <c r="F138" i="9" s="1"/>
  <c r="E162" i="9"/>
  <c r="F162" i="9" s="1"/>
  <c r="F15" i="9"/>
  <c r="E117" i="9"/>
  <c r="F117" i="9" s="1"/>
  <c r="E76" i="9"/>
  <c r="F76" i="9" s="1"/>
  <c r="E106" i="9"/>
  <c r="F106" i="9" s="1"/>
  <c r="E61" i="9"/>
  <c r="F61" i="9" s="1"/>
  <c r="E71" i="9"/>
  <c r="F71" i="9" s="1"/>
  <c r="F83" i="10"/>
  <c r="F38" i="10"/>
  <c r="E115" i="9"/>
  <c r="F115" i="9" s="1"/>
  <c r="E74" i="9"/>
  <c r="F74" i="9" s="1"/>
  <c r="E165" i="9"/>
  <c r="F165" i="9" s="1"/>
  <c r="E141" i="9"/>
  <c r="F141" i="9" s="1"/>
  <c r="E104" i="9"/>
  <c r="F104" i="9" s="1"/>
  <c r="E59" i="9"/>
  <c r="F59" i="9" s="1"/>
  <c r="F33" i="9"/>
  <c r="F35" i="9"/>
  <c r="E131" i="9"/>
  <c r="F131" i="9" s="1"/>
  <c r="F49" i="9"/>
  <c r="E113" i="9"/>
  <c r="F113" i="9" s="1"/>
  <c r="E163" i="9"/>
  <c r="F163" i="9" s="1"/>
  <c r="F57" i="9"/>
  <c r="F64" i="9" s="1"/>
  <c r="E103" i="9"/>
  <c r="F103" i="9" s="1"/>
  <c r="F88" i="9"/>
  <c r="F36" i="10"/>
  <c r="F7" i="10"/>
  <c r="F54" i="10"/>
  <c r="F60" i="10" s="1"/>
  <c r="F85" i="10"/>
  <c r="F84" i="10"/>
  <c r="B62" i="11"/>
  <c r="B50" i="11"/>
  <c r="B77" i="11"/>
  <c r="B40" i="11"/>
  <c r="B38" i="11"/>
  <c r="B79" i="11"/>
  <c r="A23" i="11"/>
  <c r="A35" i="11" s="1"/>
  <c r="A47" i="11" s="1"/>
  <c r="A59" i="11" s="1"/>
  <c r="B26" i="11"/>
  <c r="A27" i="11"/>
  <c r="A39" i="11" s="1"/>
  <c r="A51" i="11" s="1"/>
  <c r="A63" i="11" s="1"/>
  <c r="B28" i="11"/>
  <c r="B30" i="11"/>
  <c r="B37" i="11"/>
  <c r="B47" i="11"/>
  <c r="B55" i="11"/>
  <c r="B59" i="11"/>
  <c r="B67" i="11"/>
  <c r="B72" i="11"/>
  <c r="B74" i="11"/>
  <c r="B76" i="11"/>
  <c r="B23" i="11"/>
  <c r="B27" i="11"/>
  <c r="B36" i="11"/>
  <c r="B42" i="11"/>
  <c r="B52" i="11"/>
  <c r="B64" i="11"/>
  <c r="B24" i="11"/>
  <c r="A25" i="11"/>
  <c r="A37" i="11" s="1"/>
  <c r="A49" i="11" s="1"/>
  <c r="A61" i="11" s="1"/>
  <c r="B29" i="11"/>
  <c r="B49" i="11"/>
  <c r="B54" i="11"/>
  <c r="B75" i="11"/>
  <c r="E87" i="11"/>
  <c r="E89" i="11"/>
  <c r="F96" i="9" l="1"/>
  <c r="O22" i="1" s="1"/>
  <c r="P22" i="1" s="1"/>
  <c r="F23" i="9"/>
  <c r="O17" i="1" s="1"/>
  <c r="F145" i="9"/>
  <c r="O26" i="1" s="1"/>
  <c r="F52" i="9"/>
  <c r="N18" i="1"/>
  <c r="F90" i="10"/>
  <c r="F45" i="10"/>
  <c r="F38" i="2"/>
  <c r="F65" i="2" s="1"/>
  <c r="F32" i="2"/>
  <c r="F64" i="2" s="1"/>
  <c r="F133" i="9"/>
  <c r="O25" i="1" s="1"/>
  <c r="P25" i="1" s="1"/>
  <c r="F109" i="9"/>
  <c r="F120" i="9"/>
  <c r="O24" i="1" s="1"/>
  <c r="P24" i="1" s="1"/>
  <c r="O23" i="1"/>
  <c r="P23" i="1" s="1"/>
  <c r="O19" i="1"/>
  <c r="P19" i="1" s="1"/>
  <c r="F84" i="9"/>
  <c r="O21" i="1" s="1"/>
  <c r="F92" i="10"/>
  <c r="F94" i="10" s="1"/>
  <c r="F47" i="10"/>
  <c r="F49" i="10" s="1"/>
  <c r="N17" i="1" s="1"/>
  <c r="F61" i="6"/>
  <c r="F63" i="6" s="1"/>
  <c r="F113" i="6" s="1"/>
  <c r="M17" i="1" s="1"/>
  <c r="F69" i="5"/>
  <c r="H45" i="1" s="1"/>
  <c r="H78" i="11"/>
  <c r="I78" i="11" s="1"/>
  <c r="H79" i="11"/>
  <c r="I79" i="11" s="1"/>
  <c r="H72" i="11"/>
  <c r="I72" i="11" s="1"/>
  <c r="H77" i="11"/>
  <c r="I77" i="11" s="1"/>
  <c r="H74" i="11"/>
  <c r="I74" i="11" s="1"/>
  <c r="H75" i="11"/>
  <c r="I75" i="11" s="1"/>
  <c r="H73" i="11"/>
  <c r="I73" i="11" s="1"/>
  <c r="D78" i="11"/>
  <c r="E78" i="11" s="1"/>
  <c r="D77" i="11"/>
  <c r="E77" i="11" s="1"/>
  <c r="E39" i="11"/>
  <c r="F39" i="11" s="1"/>
  <c r="E61" i="11"/>
  <c r="D79" i="11"/>
  <c r="E79" i="11" s="1"/>
  <c r="D73" i="11"/>
  <c r="E73" i="11" s="1"/>
  <c r="E41" i="11"/>
  <c r="F41" i="11" s="1"/>
  <c r="D74" i="11"/>
  <c r="E74" i="11" s="1"/>
  <c r="D75" i="11"/>
  <c r="E75" i="11" s="1"/>
  <c r="O20" i="1"/>
  <c r="P20" i="1" s="1"/>
  <c r="E52" i="11"/>
  <c r="F52" i="11" s="1"/>
  <c r="E62" i="11"/>
  <c r="F62" i="11" s="1"/>
  <c r="E28" i="11"/>
  <c r="F28" i="11" s="1"/>
  <c r="G28" i="11" s="1"/>
  <c r="E38" i="11"/>
  <c r="F38" i="11" s="1"/>
  <c r="E24" i="11"/>
  <c r="F24" i="11" s="1"/>
  <c r="G24" i="11" s="1"/>
  <c r="E30" i="11"/>
  <c r="F30" i="11" s="1"/>
  <c r="E31" i="11"/>
  <c r="F31" i="11" s="1"/>
  <c r="E60" i="11"/>
  <c r="F60" i="11" s="1"/>
  <c r="E35" i="11"/>
  <c r="F35" i="11" s="1"/>
  <c r="E51" i="11"/>
  <c r="F51" i="11" s="1"/>
  <c r="G51" i="11" s="1"/>
  <c r="E53" i="11"/>
  <c r="C67" i="11"/>
  <c r="D67" i="11" s="1"/>
  <c r="C55" i="11"/>
  <c r="D55" i="11" s="1"/>
  <c r="I26" i="1"/>
  <c r="J26" i="1"/>
  <c r="H26" i="1"/>
  <c r="K26" i="1"/>
  <c r="E65" i="11"/>
  <c r="F87" i="11"/>
  <c r="G87" i="11" s="1"/>
  <c r="D72" i="11"/>
  <c r="E72" i="11" s="1"/>
  <c r="E153" i="9"/>
  <c r="F153" i="9" s="1"/>
  <c r="F34" i="9"/>
  <c r="E150" i="9"/>
  <c r="F150" i="9" s="1"/>
  <c r="F157" i="9" s="1"/>
  <c r="F31" i="9"/>
  <c r="F39" i="9" s="1"/>
  <c r="E155" i="9"/>
  <c r="F155" i="9" s="1"/>
  <c r="E166" i="9"/>
  <c r="F166" i="9" s="1"/>
  <c r="F168" i="9" s="1"/>
  <c r="O28" i="1" s="1"/>
  <c r="F37" i="9"/>
  <c r="E64" i="11"/>
  <c r="F64" i="11" s="1"/>
  <c r="E27" i="11"/>
  <c r="F27" i="11" s="1"/>
  <c r="G27" i="11" s="1"/>
  <c r="K27" i="1"/>
  <c r="H27" i="1"/>
  <c r="J27" i="1"/>
  <c r="I27" i="1"/>
  <c r="E40" i="11"/>
  <c r="F40" i="11" s="1"/>
  <c r="G40" i="11" s="1"/>
  <c r="E49" i="11"/>
  <c r="F49" i="11" s="1"/>
  <c r="G49" i="11" s="1"/>
  <c r="E47" i="11"/>
  <c r="F47" i="11" s="1"/>
  <c r="G47" i="11" s="1"/>
  <c r="E42" i="11"/>
  <c r="F42" i="11" s="1"/>
  <c r="G42" i="11" s="1"/>
  <c r="E54" i="11"/>
  <c r="F54" i="11" s="1"/>
  <c r="G54" i="11" s="1"/>
  <c r="E37" i="11"/>
  <c r="F37" i="11" s="1"/>
  <c r="G37" i="11" s="1"/>
  <c r="E23" i="11"/>
  <c r="E29" i="11"/>
  <c r="F29" i="11" s="1"/>
  <c r="G29" i="11" s="1"/>
  <c r="E59" i="11"/>
  <c r="F59" i="11" s="1"/>
  <c r="E66" i="11"/>
  <c r="F66" i="11" s="1"/>
  <c r="G66" i="11" s="1"/>
  <c r="E25" i="11"/>
  <c r="F25" i="11" s="1"/>
  <c r="G25" i="11" s="1"/>
  <c r="F89" i="11"/>
  <c r="G89" i="11" s="1"/>
  <c r="E90" i="11"/>
  <c r="I28" i="1"/>
  <c r="H28" i="1"/>
  <c r="J28" i="1"/>
  <c r="K28" i="1"/>
  <c r="E50" i="11"/>
  <c r="F50" i="11" s="1"/>
  <c r="G50" i="11" s="1"/>
  <c r="E63" i="11"/>
  <c r="F63" i="11" s="1"/>
  <c r="G63" i="11" s="1"/>
  <c r="E26" i="11"/>
  <c r="F26" i="11" s="1"/>
  <c r="E36" i="11"/>
  <c r="F36" i="11" s="1"/>
  <c r="E43" i="11"/>
  <c r="F43" i="11" s="1"/>
  <c r="G43" i="11" s="1"/>
  <c r="E48" i="11"/>
  <c r="F48" i="11" s="1"/>
  <c r="G48" i="11" s="1"/>
  <c r="F68" i="2" l="1"/>
  <c r="F16" i="1" s="1"/>
  <c r="F17" i="1" s="1"/>
  <c r="G17" i="1" s="1"/>
  <c r="O27" i="1"/>
  <c r="P27" i="1" s="1"/>
  <c r="O18" i="1"/>
  <c r="P18" i="1" s="1"/>
  <c r="N21" i="1"/>
  <c r="P21" i="1" s="1"/>
  <c r="P26" i="1"/>
  <c r="F28" i="1"/>
  <c r="G28" i="1" s="1"/>
  <c r="F26" i="1"/>
  <c r="G26" i="1" s="1"/>
  <c r="G39" i="11"/>
  <c r="H39" i="11" s="1"/>
  <c r="I39" i="11" s="1"/>
  <c r="G41" i="11"/>
  <c r="H41" i="11" s="1"/>
  <c r="I41" i="11" s="1"/>
  <c r="G62" i="11"/>
  <c r="H62" i="11" s="1"/>
  <c r="I62" i="11" s="1"/>
  <c r="H25" i="11"/>
  <c r="I25" i="11" s="1"/>
  <c r="H37" i="11"/>
  <c r="I37" i="11" s="1"/>
  <c r="H54" i="11"/>
  <c r="I54" i="11" s="1"/>
  <c r="H40" i="11"/>
  <c r="I40" i="11" s="1"/>
  <c r="H28" i="11"/>
  <c r="I28" i="11" s="1"/>
  <c r="H48" i="11"/>
  <c r="I48" i="11" s="1"/>
  <c r="H47" i="11"/>
  <c r="I47" i="11" s="1"/>
  <c r="H24" i="11"/>
  <c r="I24" i="11" s="1"/>
  <c r="H43" i="11"/>
  <c r="I43" i="11" s="1"/>
  <c r="H29" i="11"/>
  <c r="I29" i="11" s="1"/>
  <c r="H42" i="11"/>
  <c r="I42" i="11" s="1"/>
  <c r="H66" i="11"/>
  <c r="I66" i="11" s="1"/>
  <c r="H49" i="11"/>
  <c r="I49" i="11" s="1"/>
  <c r="H27" i="11"/>
  <c r="I27" i="11" s="1"/>
  <c r="G36" i="11"/>
  <c r="G26" i="11"/>
  <c r="F22" i="1"/>
  <c r="G22" i="1" s="1"/>
  <c r="Q22" i="1" s="1"/>
  <c r="F20" i="1"/>
  <c r="G20" i="1" s="1"/>
  <c r="Q20" i="1" s="1"/>
  <c r="F25" i="1"/>
  <c r="G25" i="1" s="1"/>
  <c r="Q25" i="1" s="1"/>
  <c r="F19" i="1"/>
  <c r="G19" i="1" s="1"/>
  <c r="Q19" i="1" s="1"/>
  <c r="F23" i="1"/>
  <c r="G23" i="1" s="1"/>
  <c r="Q23" i="1" s="1"/>
  <c r="F18" i="1"/>
  <c r="G18" i="1" s="1"/>
  <c r="F21" i="1"/>
  <c r="G21" i="1" s="1"/>
  <c r="F24" i="1"/>
  <c r="G24" i="1" s="1"/>
  <c r="Q24" i="1" s="1"/>
  <c r="G59" i="11"/>
  <c r="F27" i="1"/>
  <c r="G27" i="1" s="1"/>
  <c r="G64" i="11"/>
  <c r="F65" i="11"/>
  <c r="G65" i="11" s="1"/>
  <c r="E55" i="11"/>
  <c r="F53" i="11"/>
  <c r="G53" i="11" s="1"/>
  <c r="G60" i="11"/>
  <c r="G31" i="11"/>
  <c r="G30" i="11"/>
  <c r="G38" i="11"/>
  <c r="G52" i="11"/>
  <c r="H63" i="11"/>
  <c r="I63" i="11" s="1"/>
  <c r="H50" i="11"/>
  <c r="I50" i="11" s="1"/>
  <c r="E67" i="11"/>
  <c r="F67" i="11" s="1"/>
  <c r="G67" i="11" s="1"/>
  <c r="F90" i="11"/>
  <c r="G90" i="11" s="1"/>
  <c r="F23" i="11"/>
  <c r="G23" i="11" s="1"/>
  <c r="H51" i="11"/>
  <c r="I51" i="11" s="1"/>
  <c r="G35" i="11"/>
  <c r="F61" i="11"/>
  <c r="G61" i="11" s="1"/>
  <c r="P28" i="1"/>
  <c r="Q26" i="1" l="1"/>
  <c r="R26" i="1" s="1"/>
  <c r="S26" i="1" s="1"/>
  <c r="D41" i="1" s="1"/>
  <c r="F41" i="1" s="1"/>
  <c r="H41" i="1" s="1"/>
  <c r="Q28" i="1"/>
  <c r="R28" i="1" s="1"/>
  <c r="S28" i="1" s="1"/>
  <c r="D43" i="1" s="1"/>
  <c r="F43" i="1" s="1"/>
  <c r="H43" i="1" s="1"/>
  <c r="P17" i="1"/>
  <c r="Q17" i="1" s="1"/>
  <c r="R17" i="1" s="1"/>
  <c r="S17" i="1" s="1"/>
  <c r="D32" i="1" s="1"/>
  <c r="F32" i="1" s="1"/>
  <c r="Q27" i="1"/>
  <c r="R27" i="1" s="1"/>
  <c r="S27" i="1" s="1"/>
  <c r="D42" i="1" s="1"/>
  <c r="F42" i="1" s="1"/>
  <c r="H42" i="1" s="1"/>
  <c r="Q21" i="1"/>
  <c r="R21" i="1" s="1"/>
  <c r="S21" i="1" s="1"/>
  <c r="D36" i="1" s="1"/>
  <c r="F36" i="1" s="1"/>
  <c r="H36" i="1" s="1"/>
  <c r="Q18" i="1"/>
  <c r="R18" i="1" s="1"/>
  <c r="S18" i="1" s="1"/>
  <c r="D33" i="1" s="1"/>
  <c r="F33" i="1" s="1"/>
  <c r="H33" i="1" s="1"/>
  <c r="H65" i="11"/>
  <c r="I65" i="11" s="1"/>
  <c r="H53" i="11"/>
  <c r="I53" i="11" s="1"/>
  <c r="H67" i="11"/>
  <c r="I67" i="11" s="1"/>
  <c r="H38" i="11"/>
  <c r="I38" i="11" s="1"/>
  <c r="R23" i="1"/>
  <c r="S23" i="1" s="1"/>
  <c r="D38" i="1" s="1"/>
  <c r="F38" i="1" s="1"/>
  <c r="H38" i="1" s="1"/>
  <c r="H61" i="11"/>
  <c r="I61" i="11" s="1"/>
  <c r="F55" i="11"/>
  <c r="G55" i="11" s="1"/>
  <c r="H64" i="11"/>
  <c r="I64" i="11" s="1"/>
  <c r="R19" i="1"/>
  <c r="S19" i="1" s="1"/>
  <c r="D34" i="1" s="1"/>
  <c r="F34" i="1" s="1"/>
  <c r="H34" i="1" s="1"/>
  <c r="H26" i="11"/>
  <c r="I26" i="11" s="1"/>
  <c r="H35" i="11"/>
  <c r="I35" i="11" s="1"/>
  <c r="H52" i="11"/>
  <c r="I52" i="11" s="1"/>
  <c r="H60" i="11"/>
  <c r="I60" i="11" s="1"/>
  <c r="H59" i="11"/>
  <c r="I59" i="11" s="1"/>
  <c r="R20" i="1"/>
  <c r="S20" i="1" s="1"/>
  <c r="D35" i="1" s="1"/>
  <c r="F35" i="1" s="1"/>
  <c r="H35" i="1" s="1"/>
  <c r="H23" i="11"/>
  <c r="I23" i="11" s="1"/>
  <c r="R24" i="1"/>
  <c r="S24" i="1" s="1"/>
  <c r="D39" i="1" s="1"/>
  <c r="F39" i="1" s="1"/>
  <c r="H39" i="1" s="1"/>
  <c r="R22" i="1"/>
  <c r="S22" i="1" s="1"/>
  <c r="D37" i="1" s="1"/>
  <c r="F37" i="1" s="1"/>
  <c r="H37" i="1" s="1"/>
  <c r="H30" i="11"/>
  <c r="I30" i="11" s="1"/>
  <c r="H31" i="11"/>
  <c r="I31" i="11" s="1"/>
  <c r="R25" i="1"/>
  <c r="S25" i="1" s="1"/>
  <c r="D40" i="1" s="1"/>
  <c r="F40" i="1" s="1"/>
  <c r="H40" i="1" s="1"/>
  <c r="H36" i="11"/>
  <c r="I36" i="11" s="1"/>
  <c r="H55" i="11" l="1"/>
  <c r="I55" i="11" s="1"/>
  <c r="H32" i="1"/>
  <c r="H47" i="1" s="1"/>
</calcChain>
</file>

<file path=xl/sharedStrings.xml><?xml version="1.0" encoding="utf-8"?>
<sst xmlns="http://schemas.openxmlformats.org/spreadsheetml/2006/main" count="1029" uniqueCount="579">
  <si>
    <t xml:space="preserve">TRIBUNAL REGIONAL ELEITORAL DO PARANÁ </t>
  </si>
  <si>
    <t>Planilha de Custos e Formação de Preços - Estimativa TRE-PR</t>
  </si>
  <si>
    <t>Postos de Serviços Da Capital - Limpeza, Copeiragem, Jardinagem, Recepcionista, Encarregado e Supervisor.</t>
  </si>
  <si>
    <t>PAD:</t>
  </si>
  <si>
    <t>14903/2020</t>
  </si>
  <si>
    <t>Licitação:</t>
  </si>
  <si>
    <t>Data da Proposta:</t>
  </si>
  <si>
    <t xml:space="preserve">EMPRESA </t>
  </si>
  <si>
    <t>CNPJ</t>
  </si>
  <si>
    <t>ITEM</t>
  </si>
  <si>
    <t>DESCRIÇÃO DO SERVIÇO</t>
  </si>
  <si>
    <t>Período</t>
  </si>
  <si>
    <t>CARGA HORÁRIA (h)</t>
  </si>
  <si>
    <t xml:space="preserve">MONTANTE A </t>
  </si>
  <si>
    <t>TOTAL MONTANTE A</t>
  </si>
  <si>
    <t xml:space="preserve">MONTANTE B </t>
  </si>
  <si>
    <t>TOTAL MONTANTE B</t>
  </si>
  <si>
    <t>A + B</t>
  </si>
  <si>
    <t>CITL - CUSTOS INDIRETOS, TRIBUTOS E LUCRO
(Vide Aba)</t>
  </si>
  <si>
    <t>VALOR DO POSTO - UNITÁRIO MENSAL
(A+B+CITL)</t>
  </si>
  <si>
    <t>SALÁRIO</t>
  </si>
  <si>
    <t>ENCARGOS E PROVISÕES</t>
  </si>
  <si>
    <t>AUXÍLIO ALIMENTAÇÃO (Mercado) 
Cl. 13ª</t>
  </si>
  <si>
    <t xml:space="preserve">AUXÍLIO TRANSPORTE </t>
  </si>
  <si>
    <t>Benefício Assistência Médica 
(cl. 15ª)</t>
  </si>
  <si>
    <t>Benefício Social Familiar 
(cl. 16ª)</t>
  </si>
  <si>
    <t>Fundo de Formação Profissional 
(cl. 22ª)</t>
  </si>
  <si>
    <t>MATERIAIS</t>
  </si>
  <si>
    <t>MÁQUINAS E EQUIPAMENTOS</t>
  </si>
  <si>
    <t xml:space="preserve">UNIFORMES E EPI
</t>
  </si>
  <si>
    <t>Desc. (%)</t>
  </si>
  <si>
    <t>Quant. Diária</t>
  </si>
  <si>
    <t>Auxiliar de limpeza (CBO 5143-20)</t>
  </si>
  <si>
    <t>Regular</t>
  </si>
  <si>
    <t xml:space="preserve">Copeiro (CBO 5134-25) </t>
  </si>
  <si>
    <t xml:space="preserve">Copeiro de Gabinete (CBO 5134-25) </t>
  </si>
  <si>
    <t xml:space="preserve">Carregadores (CBO 7832-10) </t>
  </si>
  <si>
    <t xml:space="preserve">Jardineiros (CBO 6220-10) </t>
  </si>
  <si>
    <t>Recepcionista (CBO 4221-05 )</t>
  </si>
  <si>
    <t xml:space="preserve">Encarregado (CBO 9922-05) </t>
  </si>
  <si>
    <t>Encarregado de Carreg.(CBO 9922-05)</t>
  </si>
  <si>
    <t xml:space="preserve">Supervisor (CBO 4101-05) </t>
  </si>
  <si>
    <t>Eleitoral</t>
  </si>
  <si>
    <t>Resumo da Contratação</t>
  </si>
  <si>
    <t>Item</t>
  </si>
  <si>
    <t>Posto</t>
  </si>
  <si>
    <t>Valor Unitário do Posto</t>
  </si>
  <si>
    <t>Quantidade de Postos</t>
  </si>
  <si>
    <t>Soma Mensal por Item</t>
  </si>
  <si>
    <t>Vigência
(Meses)</t>
  </si>
  <si>
    <t>Soma Contratual por Posto</t>
  </si>
  <si>
    <t>Total estimado da contratação</t>
  </si>
  <si>
    <t>OBSERVAÇÕES:</t>
  </si>
  <si>
    <t>Convenção Coletiva de Trabalho:</t>
  </si>
  <si>
    <t>Vigência das CCTs:</t>
  </si>
  <si>
    <r>
      <rPr>
        <b/>
        <sz val="10"/>
        <color theme="1"/>
        <rFont val="Arial"/>
        <family val="2"/>
      </rPr>
      <t>Vale Alimentação:</t>
    </r>
    <r>
      <rPr>
        <sz val="10"/>
        <color theme="1"/>
        <rFont val="Arial"/>
        <family val="2"/>
      </rPr>
      <t xml:space="preserve"> CCT 2021, 13ª da CCT. Realizado desconto conforme faltas</t>
    </r>
  </si>
  <si>
    <r>
      <rPr>
        <b/>
        <sz val="10"/>
        <color rgb="FF000000"/>
        <rFont val="Arial"/>
        <family val="2"/>
      </rPr>
      <t>Vale Alimentação das férias</t>
    </r>
    <r>
      <rPr>
        <sz val="10"/>
        <color rgb="FF000000"/>
        <rFont val="Arial"/>
        <family val="2"/>
      </rPr>
      <t xml:space="preserve">: conforme Edital, os benefícios previstos na CCT vinculados a evento futuro e incerto, como assiduidade, serão reembolsados à contratada mediante comprovação de pagamento quando de sua ocorrência (fato gerador) </t>
    </r>
  </si>
  <si>
    <r>
      <rPr>
        <b/>
        <sz val="10"/>
        <color theme="1"/>
        <rFont val="Arial"/>
        <family val="2"/>
      </rPr>
      <t xml:space="preserve">Auxílio Transporte: </t>
    </r>
    <r>
      <rPr>
        <sz val="10"/>
        <color theme="1"/>
        <rFont val="Arial"/>
        <family val="2"/>
      </rPr>
      <t>(Valor Unitário do VT X Quantidade Diária X 21) - 6% da Remuneração.</t>
    </r>
  </si>
  <si>
    <r>
      <rPr>
        <b/>
        <sz val="10"/>
        <color theme="1"/>
        <rFont val="Arial"/>
        <family val="2"/>
      </rPr>
      <t xml:space="preserve">Auxílio Saúde: </t>
    </r>
    <r>
      <rPr>
        <sz val="10"/>
        <color theme="1"/>
        <rFont val="Arial"/>
        <family val="2"/>
      </rPr>
      <t>Cláusula 15ª da CCT.</t>
    </r>
  </si>
  <si>
    <r>
      <rPr>
        <b/>
        <sz val="10"/>
        <color theme="1"/>
        <rFont val="Arial"/>
        <family val="2"/>
      </rPr>
      <t xml:space="preserve">Benefício Social Familiar: </t>
    </r>
    <r>
      <rPr>
        <sz val="10"/>
        <color theme="1"/>
        <rFont val="Arial"/>
        <family val="2"/>
      </rPr>
      <t>Cláusula 16ª da CCT.</t>
    </r>
  </si>
  <si>
    <r>
      <rPr>
        <b/>
        <sz val="10"/>
        <color theme="1"/>
        <rFont val="Arial"/>
        <family val="2"/>
      </rPr>
      <t xml:space="preserve">Fundo Formação Profissional: </t>
    </r>
    <r>
      <rPr>
        <sz val="10"/>
        <color theme="1"/>
        <rFont val="Arial"/>
        <family val="2"/>
      </rPr>
      <t>Cláusula 22ª da CCT.</t>
    </r>
  </si>
  <si>
    <r>
      <rPr>
        <b/>
        <sz val="10"/>
        <color theme="1"/>
        <rFont val="Arial"/>
        <family val="2"/>
      </rPr>
      <t xml:space="preserve">CITL: </t>
    </r>
    <r>
      <rPr>
        <sz val="10"/>
        <color theme="1"/>
        <rFont val="Arial"/>
        <family val="2"/>
      </rPr>
      <t>Vide aba CITL (Custos Indiretos, Tributos e Lucros).</t>
    </r>
  </si>
  <si>
    <r>
      <rPr>
        <b/>
        <sz val="10"/>
        <color theme="1"/>
        <rFont val="Arial"/>
        <family val="2"/>
      </rPr>
      <t>Valor do Posto Unitário Mensal</t>
    </r>
    <r>
      <rPr>
        <sz val="10"/>
        <color theme="1"/>
        <rFont val="Arial"/>
        <family val="2"/>
      </rPr>
      <t xml:space="preserve"> = Montante A + Montante B + CITL.</t>
    </r>
  </si>
  <si>
    <r>
      <rPr>
        <b/>
        <sz val="10"/>
        <color theme="1"/>
        <rFont val="Arial"/>
        <family val="2"/>
      </rPr>
      <t>Preencher as cél</t>
    </r>
    <r>
      <rPr>
        <b/>
        <sz val="10"/>
        <color theme="1"/>
        <rFont val="Arial"/>
        <family val="2"/>
      </rPr>
      <t>ulas da cor</t>
    </r>
    <r>
      <rPr>
        <sz val="10"/>
        <color theme="1"/>
        <rFont val="Arial"/>
        <family val="2"/>
      </rPr>
      <t xml:space="preserve"> </t>
    </r>
    <r>
      <rPr>
        <b/>
        <sz val="10"/>
        <color theme="1"/>
        <rFont val="Arial"/>
        <family val="2"/>
      </rPr>
      <t>VERDE</t>
    </r>
    <r>
      <rPr>
        <sz val="10"/>
        <color theme="1"/>
        <rFont val="Arial"/>
        <family val="2"/>
      </rPr>
      <t>, as demais foram bloqueadas</t>
    </r>
  </si>
  <si>
    <r>
      <rPr>
        <b/>
        <sz val="10"/>
        <color theme="1"/>
        <rFont val="Arial"/>
        <family val="2"/>
      </rPr>
      <t xml:space="preserve">Os insumos "MATERIAS" </t>
    </r>
    <r>
      <rPr>
        <sz val="10"/>
        <color theme="1"/>
        <rFont val="Arial"/>
        <family val="2"/>
      </rPr>
      <t>foram rateados pelo numero dos respectivos postos, salvo os postos de copeiro de gabinete</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</si>
  <si>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</si>
  <si>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</si>
  <si>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</si>
  <si>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</si>
  <si>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</si>
  <si>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</si>
  <si>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</si>
  <si>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</si>
  <si>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</si>
  <si>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</si>
  <si>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</si>
  <si>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</si>
  <si>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</si>
  <si>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</si>
  <si>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</si>
  <si>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</si>
  <si>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</si>
  <si>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</si>
  <si>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</si>
  <si>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</si>
  <si>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</si>
  <si>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</si>
  <si>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</si>
  <si>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</si>
  <si>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</si>
  <si>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</si>
  <si>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</si>
  <si>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</si>
  <si>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</si>
  <si>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</si>
  <si>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</si>
  <si>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</si>
  <si>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</si>
  <si>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</si>
  <si>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</si>
  <si>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</si>
  <si>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</si>
  <si>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</si>
  <si>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</si>
  <si>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</si>
  <si>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</si>
  <si>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</si>
  <si>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</si>
  <si>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</si>
  <si>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</si>
  <si>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color theme="1"/>
        <rFont val="Arial"/>
        <family val="2"/>
      </rPr>
      <t>SUBMÓDULO 1</t>
    </r>
    <r>
      <rPr>
        <sz val="8"/>
        <color theme="1"/>
        <rFont val="Arial"/>
        <family val="2"/>
      </rPr>
      <t xml:space="preserve"> sobre o 13º Salário e Adicional de Férias.</t>
    </r>
  </si>
  <si>
    <t>F23 X F29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</si>
  <si>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</si>
  <si>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</si>
  <si>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</si>
  <si>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</si>
  <si>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</si>
  <si>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</si>
  <si>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color theme="1"/>
        <rFont val="Arial"/>
        <family val="2"/>
      </rPr>
      <t>SUBMÓDULO 1</t>
    </r>
    <r>
      <rPr>
        <sz val="8"/>
        <color theme="1"/>
        <rFont val="Arial"/>
        <family val="2"/>
      </rPr>
      <t xml:space="preserve"> sobre o Afastamento Maternidade. </t>
    </r>
  </si>
  <si>
    <t>F23 X F35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</si>
  <si>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</si>
  <si>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</si>
  <si>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</si>
  <si>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</si>
  <si>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</si>
  <si>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</si>
  <si>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</si>
  <si>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F41 X 8%</t>
  </si>
  <si>
    <t>Multa do FGTS sobre o Aviso Prévio Indenizado</t>
  </si>
  <si>
    <t>F41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</si>
  <si>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</si>
  <si>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</si>
  <si>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</si>
  <si>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</si>
  <si>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color theme="1"/>
        <rFont val="Arial"/>
        <family val="2"/>
      </rPr>
      <t>SUBMÓDULO 1</t>
    </r>
    <r>
      <rPr>
        <sz val="8"/>
        <color theme="1"/>
        <rFont val="Arial"/>
        <family val="2"/>
      </rPr>
      <t xml:space="preserve"> sobre o Aviso Prévio Trabalhado. </t>
    </r>
  </si>
  <si>
    <t>F23 X F44</t>
  </si>
  <si>
    <t>Multa do FGTS sobre o Aviso Prévio Trabalhado</t>
  </si>
  <si>
    <t>F44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</si>
  <si>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</si>
  <si>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</si>
  <si>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</si>
  <si>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</si>
  <si>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</si>
  <si>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</si>
  <si>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</si>
  <si>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</si>
  <si>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</si>
  <si>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(Reduzimos em 1 dia, face dificuldade de substituição em 1 dia)</t>
  </si>
  <si>
    <t>(4,96 / 30) / 12 X 100 = 1,38%</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</si>
  <si>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</si>
  <si>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</si>
  <si>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</si>
  <si>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</si>
  <si>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</si>
  <si>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</si>
  <si>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</si>
  <si>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</si>
  <si>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color theme="1"/>
        <rFont val="Arial"/>
        <family val="2"/>
      </rPr>
      <t>SUBMÓDULO 1</t>
    </r>
    <r>
      <rPr>
        <sz val="8"/>
        <color theme="1"/>
        <rFont val="Arial"/>
        <family val="2"/>
      </rPr>
      <t xml:space="preserve"> sobre o Custo de Repos. do Profiss. Ausente. </t>
    </r>
  </si>
  <si>
    <t>F23 X F56</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</si>
  <si>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</si>
  <si>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</si>
  <si>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</si>
  <si>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</si>
  <si>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</si>
  <si>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</si>
  <si>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</si>
  <si>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</si>
  <si>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</si>
  <si>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</si>
  <si>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</si>
  <si>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</si>
  <si>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</si>
  <si>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</si>
  <si>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</si>
  <si>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</si>
  <si>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rPr>
      <t>INSS (CPRB)</t>
    </r>
    <r>
      <rPr>
        <sz val="10"/>
        <color rgb="FFFF0000"/>
        <rFont val="Arial"/>
        <family val="2"/>
      </rPr>
      <t>*</t>
    </r>
    <r>
      <rPr>
        <sz val="10"/>
        <color rgb="FF000000"/>
        <rFont val="Arial"/>
        <family val="2"/>
      </rPr>
      <t xml:space="preserve"> (T)</t>
    </r>
  </si>
  <si>
    <r>
      <rPr>
        <sz val="8"/>
        <color rgb="FFFF0000"/>
        <rFont val="Arial"/>
        <family val="2"/>
      </rPr>
      <t>*</t>
    </r>
    <r>
      <rPr>
        <sz val="8"/>
        <color rgb="FF000000"/>
        <rFont val="Arial"/>
        <family val="2"/>
      </rPr>
      <t xml:space="preserve"> Preencher somente se a empresa for optante pela desoneração da folha de pagamento (Lei 12546/2011; Item 6.5.1 do Acórdão nº 1212/2014-TCU).</t>
    </r>
  </si>
  <si>
    <t>TOTAL</t>
  </si>
  <si>
    <t>Memória de cálculo:</t>
  </si>
  <si>
    <t>% CITL =  ( (1 + CI) / (1 - T - L) ) - 1</t>
  </si>
  <si>
    <t>PAD</t>
  </si>
  <si>
    <t>DESCRIÇÃO DO SERVIÇO ESTIMADO</t>
  </si>
  <si>
    <t>Unidade de Medida</t>
  </si>
  <si>
    <t>Valor Unitário Estimado</t>
  </si>
  <si>
    <t>Quantidade Estimada</t>
  </si>
  <si>
    <t>Soma Estimada</t>
  </si>
  <si>
    <t>Preparo e Plantio de grama, acima de 50 m², com fornecimento de insumos.</t>
  </si>
  <si>
    <r>
      <rPr>
        <sz val="10"/>
        <color theme="1"/>
        <rFont val="Arial"/>
        <family val="2"/>
      </rPr>
      <t>m</t>
    </r>
    <r>
      <rPr>
        <vertAlign val="superscript"/>
        <sz val="10"/>
        <color theme="1"/>
        <rFont val="Arial"/>
        <family val="2"/>
      </rPr>
      <t>2</t>
    </r>
  </si>
  <si>
    <t>Serviço de revitalização (adubação), com fornecimento de insumos.</t>
  </si>
  <si>
    <r>
      <rPr>
        <sz val="10"/>
        <color theme="1"/>
        <rFont val="Arial"/>
        <family val="2"/>
      </rPr>
      <t>m</t>
    </r>
    <r>
      <rPr>
        <vertAlign val="superscript"/>
        <sz val="10"/>
        <color theme="1"/>
        <rFont val="Arial"/>
        <family val="2"/>
      </rPr>
      <t>2</t>
    </r>
  </si>
  <si>
    <t>Poda de árvore acima de 2 metros</t>
  </si>
  <si>
    <t>unidade</t>
  </si>
  <si>
    <t>Poda de 180 unidades de palmeiras acima de 2 metros</t>
  </si>
  <si>
    <t>Remoção de árvores e palmeiras condenadas, quando devidamente autorizada.</t>
  </si>
  <si>
    <t>Aplicação de herbicida com os insumos necessários - devendo respeitar todas as normas de segurança e utilização dos EPI´s corretos, uso residencial.</t>
  </si>
  <si>
    <r>
      <rPr>
        <sz val="10"/>
        <color theme="1"/>
        <rFont val="Arial"/>
        <family val="2"/>
      </rPr>
      <t>m</t>
    </r>
    <r>
      <rPr>
        <vertAlign val="superscript"/>
        <sz val="10"/>
        <color theme="1"/>
        <rFont val="Arial"/>
        <family val="2"/>
      </rPr>
      <t>2</t>
    </r>
  </si>
  <si>
    <t>Poda de cerca viva acima de  2 metros </t>
  </si>
  <si>
    <r>
      <rPr>
        <sz val="10"/>
        <color theme="1"/>
        <rFont val="Arial"/>
        <family val="2"/>
      </rPr>
      <t>m</t>
    </r>
    <r>
      <rPr>
        <vertAlign val="superscript"/>
        <sz val="10"/>
        <color theme="1"/>
        <rFont val="Arial"/>
        <family val="2"/>
      </rPr>
      <t>2</t>
    </r>
  </si>
  <si>
    <t>Valor Total dos Serviços por Demanda:</t>
  </si>
  <si>
    <t>Cálculo estimativo do Fornecimento de Insumos Sob Demanda</t>
  </si>
  <si>
    <t xml:space="preserve">INSUMOS SOB DEMANDA - JARDINAGEM E COPEIRAGEM </t>
  </si>
  <si>
    <t>CENTRAL DE GÁS</t>
  </si>
  <si>
    <t>Produto</t>
  </si>
  <si>
    <t>Qtde. Estimada Período Contratual</t>
  </si>
  <si>
    <t>Valor Unitário</t>
  </si>
  <si>
    <t>Recarga de gás de cozinha P-13.</t>
  </si>
  <si>
    <t>Carga</t>
  </si>
  <si>
    <t>Recarga de gás de cozinha P-45.</t>
  </si>
  <si>
    <t>substituição de mangueiras (chicotes) da central de gás</t>
  </si>
  <si>
    <t>substituição de válvulas/regulador de alta pressão da central de gás</t>
  </si>
  <si>
    <t>substituição de válvulas/regulador de baixa pressão da central de gás</t>
  </si>
  <si>
    <t>JARDINAGEM</t>
  </si>
  <si>
    <t>Adubo (NPK 10:10:10)</t>
  </si>
  <si>
    <t>kg</t>
  </si>
  <si>
    <t>Grama, tipo São Carlos</t>
  </si>
  <si>
    <t>m²</t>
  </si>
  <si>
    <t>Perlita expandida, pacote de 20 litros.</t>
  </si>
  <si>
    <t>Pacote</t>
  </si>
  <si>
    <t>Planta Agave attenuata</t>
  </si>
  <si>
    <t>Unidade</t>
  </si>
  <si>
    <t>Planta Areca Bambu 2 m</t>
  </si>
  <si>
    <t>Planta Areca Bambu 50 cm</t>
  </si>
  <si>
    <t>Planta Bambuza Gracilis 1m</t>
  </si>
  <si>
    <t>Planta Bromélia Imperial 50cm</t>
  </si>
  <si>
    <t>Planta Buxinho 40cm</t>
  </si>
  <si>
    <t>PLANTA Chamaedorea elegans</t>
  </si>
  <si>
    <t>Planta Cheflera</t>
  </si>
  <si>
    <t>Planta Clusia verde 50cm</t>
  </si>
  <si>
    <t>Planta Cróton</t>
  </si>
  <si>
    <t>Planta Lança-de-São-Jorge</t>
  </si>
  <si>
    <t>Planta Lirio da Paz</t>
  </si>
  <si>
    <t>Planta Palmeira Leque</t>
  </si>
  <si>
    <t>Planta Pau d'água 70 cm</t>
  </si>
  <si>
    <t>Planta Pleomele 1m</t>
  </si>
  <si>
    <t>Planta pleomele fita (sombra/meia sombra)</t>
  </si>
  <si>
    <t>Planta Rafis 6 hastes</t>
  </si>
  <si>
    <t>Planta Zamioculca</t>
  </si>
  <si>
    <t>Plantas em caixa com 15 mudas cada - Flores de época</t>
  </si>
  <si>
    <t>Bandeja</t>
  </si>
  <si>
    <t>Plantas frutíferas 1m a 1,70m: Mirtilo, goiaba, laranja, manga, pera, ameixa vermelha</t>
  </si>
  <si>
    <t>Prato de plástico, aprox. 35 cm de diâmetro</t>
  </si>
  <si>
    <t>pratos de plástico, 50 cm de diâmetro</t>
  </si>
  <si>
    <t>pratos de plástico, aprox. 47 cm de diâmetro</t>
  </si>
  <si>
    <t>Substrato para planta, pacote de 20 kg.</t>
  </si>
  <si>
    <t>Terra preta preparada, acondicionada em bag de 1 m³ cada</t>
  </si>
  <si>
    <t>m³</t>
  </si>
  <si>
    <t>vaso decorativo de plástico, redondo, 40 cm de altura, 45 l , marca de referência: Nutriplan</t>
  </si>
  <si>
    <t>vaso decorativo de plástico, redondo, 47 cm de altura, 58 l , marca de referência: Nutriplan</t>
  </si>
  <si>
    <t>vaso decorativo de plástico, redondo, 62 cm de altura, 62 l , marca de referência: Nutriplan</t>
  </si>
  <si>
    <t>vaso decorativo de plastico, tipo cônico, 65 cm de altura, 50 l, marca de referência: Nutriplan</t>
  </si>
  <si>
    <t>vaso decorativo de plastico, tipo cônico, 90 cm de altura, 150 l, marca de referência: Nutriplan</t>
  </si>
  <si>
    <t>vaso decorativo de plástico, trapézio, 65 cm de altura, 57 l , marca de referência: Nutriplan</t>
  </si>
  <si>
    <t>vaso decorativo de plástico, trapézio, 90 cm de altura, 135 l , marca de referência: Nutriplan</t>
  </si>
  <si>
    <t>vasos decorativos de fibra de vidro, tipo bojo, pintura com auto brilho, 52cm altura, 41 cm de largura, marca de referência Vaso e Cor (*)</t>
  </si>
  <si>
    <t>vasos decorativos de fibra de vidro, tipo pilão, pintura com auto brilho, 52cm altura, 30 cm de largura, marca de referência Vaso e Cor (*)</t>
  </si>
  <si>
    <t>vasos decorativos de fibra de vidro, tipo pilão, pintura com auto brilho, 72cm altura, 38 cm de largura, marca de referência Vaso e Cor (*)</t>
  </si>
  <si>
    <t>vasos decorativos de fibra de vidro, tipo pilão, pintura com auto brilho, 89cm altura, 47 cm de largura, marca de referência Vaso e Cor (*)</t>
  </si>
  <si>
    <t>vasos decorativos de fibra de vidro, tipo taça, pintura com auto brilho, 52cm altura, 25 cm de largura, marca de referência Vaso e Cor (*)</t>
  </si>
  <si>
    <t>vasos decorativos de fibra de vidro, tipo taça, pintura com auto brilho, 52cm altura, 30 cm de largura, marca de referência Vaso e Cor(*)</t>
  </si>
  <si>
    <t>vasos decorativos de fibra de vidro, tipo taça, pintura com auto brilho, 87 cm altura, 46 cm de largura, marca de referência Vaso e Cor (*)</t>
  </si>
  <si>
    <t xml:space="preserve">MATERIAIS de Limpeza </t>
  </si>
  <si>
    <t xml:space="preserve">Entrega Mensal </t>
  </si>
  <si>
    <t>Quantidade</t>
  </si>
  <si>
    <t>Soma Mensal</t>
  </si>
  <si>
    <t>Água sanitária - cloro ativo entre 2 e 2,5%, embalagem de 5 litros, marcas de referência: Da Ilha, Qboa.</t>
  </si>
  <si>
    <t>Galão</t>
  </si>
  <si>
    <t>Álcool 70%, gel antisséptico, embalagem de 5 litros, marcas de referência: Asseptgel, Renko</t>
  </si>
  <si>
    <t>Alcool 70% liquido, embalagem de 5 litros, marca de referência: Asseptgel.</t>
  </si>
  <si>
    <t>Aplicador de cera pelo de carneiro - 40cm, marca de referência: Rubbermaid.</t>
  </si>
  <si>
    <t>pacote</t>
  </si>
  <si>
    <t>Cera de carnaúba, especial para madeira, cor imbuia, embalagem de 900ml, marca de referência: Machado.</t>
  </si>
  <si>
    <t>Desinfetante limpador de uso geral, embalagem de 5 litros, marca de referência: Spartan</t>
  </si>
  <si>
    <t>Desodorizador/ neutralizador de odores de ambiente em spray, embalagem de 1 litro, marcas de referência: PICC, Spartan e Renko.</t>
  </si>
  <si>
    <t>Detergente de uso geral, embalagem de 5 litros, marca de referência: Renko.</t>
  </si>
  <si>
    <t>Detergente desincrustante, alcalino, de alta espuma, embalagem de 5 litros, marcas de referência: Diversey, Renko.</t>
  </si>
  <si>
    <t>Esponja de Aço Fina, embalagem com 8 unidades, marcas de referência: Bombril, Assolan.</t>
  </si>
  <si>
    <t>Esponja multi uso dupla-Face, pacote com 4 unidades, marca de referência: Scotch Brite.</t>
  </si>
  <si>
    <t>Fibra multi uso Verde, medidas aproximadas de 26 X 10 cm, pacote com 60 unidades, marca de referência: 3M</t>
  </si>
  <si>
    <t>Flanela para limpeza, cor branca, medidas aproximadas de 38 X 48 cm, pacote com 12 unidades.</t>
  </si>
  <si>
    <t>Limpador de carpete, embalagem de 5 litros, marca de referência: Magic Float, Renko, Solubril</t>
  </si>
  <si>
    <t>Limpador de pedras, embalagem de 5 litros, marca de referência: Solubril</t>
  </si>
  <si>
    <t>Limpador Multi uso, embalagem de 5 l, marca de
referência: Veja pro line, mister musculo, becker</t>
  </si>
  <si>
    <t>Limpador de telas de LCD, embalagem de 100 ml, marcas de referência: Start, Radex, 3M.</t>
  </si>
  <si>
    <t>Frasco</t>
  </si>
  <si>
    <t>Limpador saponáceo, cremoso, embalagem de 300 ml, marca de referência: Sapólio Radium.</t>
  </si>
  <si>
    <t>Óleo de peroba, embalagem de 200 ml, marca de referência: King.</t>
  </si>
  <si>
    <t>Papel higiênico, interfolhado, folha dupla, extra branco, macio, de primeira linha, medidas aproximadas de 9,6 X 20,5 cm, embalagem com 8.000 folhas, marca de referência: Indaial.</t>
  </si>
  <si>
    <t>Caixa</t>
  </si>
  <si>
    <t>Papel toalha, medidas aproximadas de 22,5 X 20,5 cm, com 3 dobras, extra branco, alto poder de absorção, caixa com 5.000 folhas, marca de referência: Indaial.</t>
  </si>
  <si>
    <t>Par de luva de borracha, para limpeza, tamanho G.</t>
  </si>
  <si>
    <t>Par de luva de borracha, para limpeza, tamanho M.</t>
  </si>
  <si>
    <t>Par de luva de borracha, para limpeza, tamanho P.</t>
  </si>
  <si>
    <t>Protetor solar fator 30, embalagem de 120 ml, marca de referência: Nutriex Profissional.</t>
  </si>
  <si>
    <t>Querosene para limpeza, embalagem de 1 litro, marca de referência: Zumbi, Da Ilha</t>
  </si>
  <si>
    <t>Refil de sacos para embalar guarda-chuva, medidas aproximadas de 14 X 74 cm, embalagem com 1.000 unidades, marca de referência: Unipack.</t>
  </si>
  <si>
    <t>caixa</t>
  </si>
  <si>
    <t>Refil para bloqueador de odor sanitário, embalagem de 500 ml, marca de referência: Freecô.</t>
  </si>
  <si>
    <t>Refil</t>
  </si>
  <si>
    <t>Removedor para limpeza, embalagem de 1 litro, a base de hidrocarbonetos (Nafta hidrodessulfurizada pesada, benzeno e fragrância. marca de referência: Zumbi</t>
  </si>
  <si>
    <t>frasco</t>
  </si>
  <si>
    <t>Sabão em barra, pacote com 5 unidades de 200 gr, marcas de referência: Ypê, Minuano, Brilhante.</t>
  </si>
  <si>
    <t>Sabão em pó, embalagem de 1kg, marcas de referência: Brilhante, Ype.</t>
  </si>
  <si>
    <t xml:space="preserve">Sabonete líquido bactericida/ anti-séptico, embalagem de 5 litros, marca de referência: Renko Spartan. </t>
  </si>
  <si>
    <t>Saco para limpeza, 100% algodão, medidas aproximadas de 50 X 70 cm, embalagem com 50 unidades, marca de referência: Copalimpa.</t>
  </si>
  <si>
    <r>
      <rPr>
        <sz val="10"/>
        <color theme="1"/>
        <rFont val="Arial"/>
        <family val="2"/>
      </rPr>
      <t xml:space="preserve">Saco plástico fundo ALMOFADA para lixo de </t>
    </r>
    <r>
      <rPr>
        <b/>
        <sz val="10"/>
        <color theme="1"/>
        <rFont val="Arial"/>
        <family val="2"/>
      </rPr>
      <t>60</t>
    </r>
    <r>
      <rPr>
        <sz val="10"/>
        <color theme="1"/>
        <rFont val="Arial"/>
        <family val="2"/>
      </rPr>
      <t xml:space="preserve"> litros, cor </t>
    </r>
    <r>
      <rPr>
        <b/>
        <sz val="10"/>
        <color theme="1"/>
        <rFont val="Arial"/>
        <family val="2"/>
      </rPr>
      <t>amarela</t>
    </r>
    <r>
      <rPr>
        <sz val="10"/>
        <color theme="1"/>
        <rFont val="Arial"/>
        <family val="2"/>
      </rPr>
      <t>, classe I, em resina termoplástica preferencialmente reciclada, medidas aproximadas de 65 x 75 cm (altura x largura), micragem de 6,0, reforçado, embalagem com 100 unidades, marca de referência: Tonovale.</t>
    </r>
  </si>
  <si>
    <r>
      <rPr>
        <sz val="10"/>
        <color theme="1"/>
        <rFont val="Arial"/>
        <family val="2"/>
      </rPr>
      <t xml:space="preserve">Saco plástico fundo ALMOFADA para lixo de </t>
    </r>
    <r>
      <rPr>
        <b/>
        <sz val="10"/>
        <color theme="1"/>
        <rFont val="Arial"/>
        <family val="2"/>
      </rPr>
      <t>60</t>
    </r>
    <r>
      <rPr>
        <sz val="10"/>
        <color theme="1"/>
        <rFont val="Arial"/>
        <family val="2"/>
      </rPr>
      <t xml:space="preserve"> litros, cor v</t>
    </r>
    <r>
      <rPr>
        <b/>
        <sz val="10"/>
        <color theme="1"/>
        <rFont val="Arial"/>
        <family val="2"/>
      </rPr>
      <t>erde</t>
    </r>
    <r>
      <rPr>
        <sz val="10"/>
        <color theme="1"/>
        <rFont val="Arial"/>
        <family val="2"/>
      </rPr>
      <t>, classe I, em resina termoplástica preferencialmente reciclada, medidas aproximadas de 58 x 75 cm (altura x largura), micragem de 6,0, reforçado, embalagem com 100 unidades, marca de referência: Tonovale.</t>
    </r>
  </si>
  <si>
    <r>
      <rPr>
        <sz val="10"/>
        <color theme="1"/>
        <rFont val="Arial"/>
        <family val="2"/>
      </rPr>
      <t xml:space="preserve">Saco plástico fundo ALMOFADA para lixo de </t>
    </r>
    <r>
      <rPr>
        <b/>
        <sz val="10"/>
        <color theme="1"/>
        <rFont val="Arial"/>
        <family val="2"/>
      </rPr>
      <t>60</t>
    </r>
    <r>
      <rPr>
        <sz val="10"/>
        <color theme="1"/>
        <rFont val="Arial"/>
        <family val="2"/>
      </rPr>
      <t xml:space="preserve"> litros, cor v</t>
    </r>
    <r>
      <rPr>
        <b/>
        <sz val="10"/>
        <color theme="1"/>
        <rFont val="Arial"/>
        <family val="2"/>
      </rPr>
      <t>ermelha</t>
    </r>
    <r>
      <rPr>
        <sz val="10"/>
        <color theme="1"/>
        <rFont val="Arial"/>
        <family val="2"/>
      </rPr>
      <t>, classe I, em resina termoplástica preferencialmente reciclada, 58 x 75 cm (altura x largura), micragem de 6,0, reforçado, embalagem com 100 unidades, marca de referência: Tonovale.</t>
    </r>
  </si>
  <si>
    <r>
      <rPr>
        <sz val="10"/>
        <color theme="1"/>
        <rFont val="Arial"/>
        <family val="2"/>
      </rPr>
      <t xml:space="preserve">Saco plástico para lixo de </t>
    </r>
    <r>
      <rPr>
        <b/>
        <sz val="10"/>
        <color theme="1"/>
        <rFont val="Arial"/>
        <family val="2"/>
      </rPr>
      <t xml:space="preserve">100 </t>
    </r>
    <r>
      <rPr>
        <sz val="10"/>
        <color theme="1"/>
        <rFont val="Arial"/>
        <family val="2"/>
      </rPr>
      <t xml:space="preserve">litros, cor </t>
    </r>
    <r>
      <rPr>
        <b/>
        <sz val="10"/>
        <color theme="1"/>
        <rFont val="Arial"/>
        <family val="2"/>
      </rPr>
      <t>azul</t>
    </r>
    <r>
      <rPr>
        <sz val="10"/>
        <color theme="1"/>
        <rFont val="Arial"/>
        <family val="2"/>
      </rPr>
      <t>, classe I, em resina termoplástica preferencialmente reciclada,  medidas aproximadas de 105 x 75 cm (altura x largura), micragem de 6,0, reforçado, embalagem com 15 unidades, marca de referência: Esfrelux.</t>
    </r>
  </si>
  <si>
    <r>
      <rPr>
        <sz val="10"/>
        <color theme="1"/>
        <rFont val="Arial"/>
        <family val="2"/>
      </rPr>
      <t xml:space="preserve">Saco plástico para lixo de </t>
    </r>
    <r>
      <rPr>
        <b/>
        <sz val="10"/>
        <color theme="1"/>
        <rFont val="Arial"/>
        <family val="2"/>
      </rPr>
      <t>100</t>
    </r>
    <r>
      <rPr>
        <sz val="10"/>
        <color theme="1"/>
        <rFont val="Arial"/>
        <family val="2"/>
      </rPr>
      <t xml:space="preserve"> litros, cor </t>
    </r>
    <r>
      <rPr>
        <b/>
        <sz val="10"/>
        <color theme="1"/>
        <rFont val="Arial"/>
        <family val="2"/>
      </rPr>
      <t>preta</t>
    </r>
    <r>
      <rPr>
        <sz val="10"/>
        <color theme="1"/>
        <rFont val="Arial"/>
        <family val="2"/>
      </rPr>
      <t>, classe I, em resina termoplástica preferencialmente reciclada, medidas aproximadas de 105 x 75 cm (altura x largura), micragem de 6,0, reforçado, embalagem com 25 unidades, marca de referência: Esfrelux.</t>
    </r>
  </si>
  <si>
    <r>
      <rPr>
        <sz val="10"/>
        <color theme="1"/>
        <rFont val="Arial"/>
        <family val="2"/>
      </rPr>
      <t xml:space="preserve">Saco plástico para lixo de </t>
    </r>
    <r>
      <rPr>
        <b/>
        <sz val="10"/>
        <color theme="1"/>
        <rFont val="Arial"/>
        <family val="2"/>
      </rPr>
      <t>200</t>
    </r>
    <r>
      <rPr>
        <sz val="10"/>
        <color theme="1"/>
        <rFont val="Arial"/>
        <family val="2"/>
      </rPr>
      <t xml:space="preserve"> litros, cor </t>
    </r>
    <r>
      <rPr>
        <b/>
        <sz val="10"/>
        <color theme="1"/>
        <rFont val="Arial"/>
        <family val="2"/>
      </rPr>
      <t>preta,</t>
    </r>
    <r>
      <rPr>
        <sz val="10"/>
        <color theme="1"/>
        <rFont val="Arial"/>
        <family val="2"/>
      </rPr>
      <t xml:space="preserve"> classe I, em resina termoplástica preferencialmente reciclada, medidas aproximadas de 115 x 90 cm (altura x largura), micragem de 6,0, reforçado, embalagem com 25 unidades, marca de referência: Esfrelux.</t>
    </r>
  </si>
  <si>
    <r>
      <rPr>
        <sz val="10"/>
        <color theme="1"/>
        <rFont val="Arial"/>
        <family val="2"/>
      </rPr>
      <t xml:space="preserve">Saco plástico para lixo de </t>
    </r>
    <r>
      <rPr>
        <b/>
        <sz val="10"/>
        <color theme="1"/>
        <rFont val="Arial"/>
        <family val="2"/>
      </rPr>
      <t>30</t>
    </r>
    <r>
      <rPr>
        <sz val="10"/>
        <color theme="1"/>
        <rFont val="Arial"/>
        <family val="2"/>
      </rPr>
      <t xml:space="preserve"> litros, cor </t>
    </r>
    <r>
      <rPr>
        <b/>
        <sz val="10"/>
        <color theme="1"/>
        <rFont val="Arial"/>
        <family val="2"/>
      </rPr>
      <t>preta</t>
    </r>
    <r>
      <rPr>
        <sz val="10"/>
        <color theme="1"/>
        <rFont val="Arial"/>
        <family val="2"/>
      </rPr>
      <t>, em resina termoplástica preferencialmente reciclada, medidas aproximadas de 62 x 59 cm (altura x largura), micragem de 6,0, rolo com 50 unidades.</t>
    </r>
  </si>
  <si>
    <r>
      <rPr>
        <sz val="10"/>
        <color theme="1"/>
        <rFont val="Arial"/>
        <family val="2"/>
      </rPr>
      <t>Saco plástico para lixo de</t>
    </r>
    <r>
      <rPr>
        <b/>
        <sz val="10"/>
        <color theme="1"/>
        <rFont val="Arial"/>
        <family val="2"/>
      </rPr>
      <t xml:space="preserve"> 50 </t>
    </r>
    <r>
      <rPr>
        <sz val="10"/>
        <color theme="1"/>
        <rFont val="Arial"/>
        <family val="2"/>
      </rPr>
      <t>litros, cor</t>
    </r>
    <r>
      <rPr>
        <b/>
        <sz val="10"/>
        <color theme="1"/>
        <rFont val="Arial"/>
        <family val="2"/>
      </rPr>
      <t xml:space="preserve"> azul</t>
    </r>
    <r>
      <rPr>
        <sz val="10"/>
        <color theme="1"/>
        <rFont val="Arial"/>
        <family val="2"/>
      </rPr>
      <t>, classe I, em resina termoplástica preferencialmente reciclada, medidas aproximadas de 65 x 75 cm (altura x largura), micragem de 6,0, reforçado, embalagem com 30 unidades, marca de referência: Esfrelux.</t>
    </r>
  </si>
  <si>
    <r>
      <rPr>
        <sz val="10"/>
        <color theme="1"/>
        <rFont val="Arial"/>
        <family val="2"/>
      </rPr>
      <t>Saco plástico para lixo de</t>
    </r>
    <r>
      <rPr>
        <b/>
        <sz val="10"/>
        <color theme="1"/>
        <rFont val="Arial"/>
        <family val="2"/>
      </rPr>
      <t xml:space="preserve"> 50</t>
    </r>
    <r>
      <rPr>
        <sz val="10"/>
        <color theme="1"/>
        <rFont val="Arial"/>
        <family val="2"/>
      </rPr>
      <t xml:space="preserve"> litros, cor </t>
    </r>
    <r>
      <rPr>
        <b/>
        <sz val="10"/>
        <color theme="1"/>
        <rFont val="Arial"/>
        <family val="2"/>
      </rPr>
      <t>preta</t>
    </r>
    <r>
      <rPr>
        <sz val="10"/>
        <color theme="1"/>
        <rFont val="Arial"/>
        <family val="2"/>
      </rPr>
      <t>, classe I, em resina termoplástica preferencialmente reciclada, medidas aproximadas de 63 x 80 cm (altura x largura), micragem de 6,0, reforçado, embalagem com 50 unidades, marca de referência: Esfrelux.</t>
    </r>
  </si>
  <si>
    <t>Silicone líquido para limpeza, embalagem de 200 ml, marca de referência: Jimo Silicone.</t>
  </si>
  <si>
    <t>Solução para limpeza de vidros, pronto para o uso, embalagem de 5 litros, marcas de referência: Spartan, Renko.</t>
  </si>
  <si>
    <t>Vaselina liquida (oleo mineral), embalagem de 1 litro, marca de referência: King.</t>
  </si>
  <si>
    <t>Soma Mensal:</t>
  </si>
  <si>
    <t>Total mensal</t>
  </si>
  <si>
    <t>Entrega Trimestral</t>
  </si>
  <si>
    <t>Soma Trimestral</t>
  </si>
  <si>
    <t>Cera acrílica, embalagem de 5 litros, marcas de referência: Renko, Mercotech ou Becker.</t>
  </si>
  <si>
    <t>Disco escova de nylon, para enceradeira industrial 510 mm, marca de referência: Santa Clara.</t>
  </si>
  <si>
    <t>Disco pelo de porco, para enceradeira industrial 510 mm, marca de referência: Scotch-Brite.</t>
  </si>
  <si>
    <t>Disco preto para enceradeira industrial 510 mm, marca de referência: 3M.</t>
  </si>
  <si>
    <t>Disco Roxo para enceradeira industrial 510 mm, marca de referência: 3M.</t>
  </si>
  <si>
    <t>Disco rubi para enceradeira industrial 510 mm, marca de referência: 3M.</t>
  </si>
  <si>
    <t>Disco verde para enceradeira industrial 510 mm, marcas de referência: 3M, Tinindo.</t>
  </si>
  <si>
    <t>Removedor de cera acrílica, embalagem de 5 litros, marcas de referência: Renko, Mercotech ou Becker.</t>
  </si>
  <si>
    <t>Restaurador de brilho para piso, embalagem de 5 litros, marca de referência: Becker.</t>
  </si>
  <si>
    <t>Selador Premium (alto trafego), embalagem de 5 litros, marcas de referência: Renko ou Mercotech.</t>
  </si>
  <si>
    <t>Soma Trimestral:</t>
  </si>
  <si>
    <t>Balde com rodas com saída de água, 36 litros, marca de referência: Tomki.</t>
  </si>
  <si>
    <t>Balde Espremedor 2 águas, capacidade 30/33 litros, marca de referência: Perfect e Bralimpia.</t>
  </si>
  <si>
    <t>Baldes de plástico, capacidade 15 litros, marcas de referência: Sanremo e Plasutil.</t>
  </si>
  <si>
    <t>Borrifador plástico de líquido, 500ml, com regulagem de jato, transparente, com gatilho, em cores diferenciadas para cada produto. Quando utilizado deverá ter etiqueta com identificação do produto e prazo de validade.</t>
  </si>
  <si>
    <t>Capas para chuva, marca de referência: Maicol.</t>
  </si>
  <si>
    <t>Desentupidor de pia, marca de referência: Noviça.</t>
  </si>
  <si>
    <t>Desentupidor de vaso sanitário, marcas de referência: Latrina, Nove54 e Sanilux.</t>
  </si>
  <si>
    <t>Escova de lavar roupa, marca de referência: Bettanin.</t>
  </si>
  <si>
    <t>Espanador eletrostático para limpeza, com cabo em polietileno, marca de referência: Bralimpia e Duster.</t>
  </si>
  <si>
    <t>Espátulas – lâmina de aço, marcas de referência: Thipe, Vonder e Nove54.</t>
  </si>
  <si>
    <t>Galão plástico para diluição, com tampa, capacidade de 20 litros, marca de referência: Elastbor.</t>
  </si>
  <si>
    <t>Kit completo limpeza de vidros composto por no mínimo: Extensão Telescópica (1 a 3 M), 1 Cabo de fixação, 1 Guia Removível  (15, 25, 35 e 45cm), 1 Raspador de Segurança, 10 Lâminas para Raspador de Segurança, 1 Raspador Multiuso, 10 Lâminas para Raspador Multiuso, 1 Lavador de Vidros, 1 Luva para lavador, 1 Lâmina de Borracha. Marcas de referência: Unger e Bralimpia.</t>
  </si>
  <si>
    <t>Kit</t>
  </si>
  <si>
    <t>Pá coletora articulada, haste e vassoura, para limpeza do pátio, marcas de referência: Noviça, Limpamania</t>
  </si>
  <si>
    <t>Pá para lixo com cabo médio. Marca de referência: Noviça.</t>
  </si>
  <si>
    <t>Rodo de plástico – lâmina dupla com 60 cm, marcas de referência: Canada, Noviça e Santa Maria.</t>
  </si>
  <si>
    <t>Rodo de plástico, lâmina dupla com 40 cm, marcas de referência: Canada, Noviça e Santa Maria.</t>
  </si>
  <si>
    <t>Suporte para fibra de limpeza geral com cabo em alumínio, marca de referência: Bralimpia e Noviça.</t>
  </si>
  <si>
    <t>Vassoura de nylon, marcas de referência: Condor e Bettanin.</t>
  </si>
  <si>
    <t>Vassoura de palha, marca de referência: Canada, Oliveira e Perovinha.</t>
  </si>
  <si>
    <t>Vassoura de pêlo, marcas de referência: Condor e Bettanin.</t>
  </si>
  <si>
    <t>Vassoura para jardim, em material plástico, com cabo</t>
  </si>
  <si>
    <t>Óculos de segurança constituído de armação e visor em policarbonato com meia borda superior e meia proteção nas bordas, fendas de ventilação, Anti-risco e Anti-embaçante. Marca de Referencia: Super safety</t>
  </si>
  <si>
    <t>Vassoura sanitária, marcas de referência: Condor e Bettanin.</t>
  </si>
  <si>
    <t>Soma Semestral:</t>
  </si>
  <si>
    <t>Flanela p/ Limpeza Branca, medidas aproximadas de 38 x 48 cm, embalagem de 12 unidades, marca de referência: Caebi.</t>
  </si>
  <si>
    <t>Limpador multiuso, embalagem de 5 litros, marca de referência: Renko.</t>
  </si>
  <si>
    <t>Luvas descartaveis latex, tamanho M, embalagem com 100 unidades, marca de referência: Vabene.</t>
  </si>
  <si>
    <t>TOTAL MENSAL de materiais de limpeza</t>
  </si>
  <si>
    <t>MATERIAIS COPEIRAGEM</t>
  </si>
  <si>
    <t>Material de copa - Entrega Mensal</t>
  </si>
  <si>
    <t>Açucar refinado, embalagem de 5kg, marcas de referência: União, Alto Alegre ou Diana</t>
  </si>
  <si>
    <t>Adoçante dietético líquido, de Sucralose ou Stevia, embalagem de 80 ml, marcas de referência: Magro, Lowçucar ou Adocyl</t>
  </si>
  <si>
    <t>Café torrado e moído, embalado a vácuo, com torragem tradicional ou clássica, embalados em caixas com 20 pacotes de 500gr cada, totalizando 10Kg, marcas de referência: Damasco ou Melitta.</t>
  </si>
  <si>
    <t>Chá mate natural, embalagem com 20 sachês, marcas de referência: Real ou Leão.</t>
  </si>
  <si>
    <t>COADOR DE FLANELA - sob medida para cafeteira 50 litros, - verificar diâmetro correto antes da entrega</t>
  </si>
  <si>
    <t>COPOS DESCARTÁVEIS,  cor branca, papel biodegradável, 180 ml, embalagem de 100 unidades, marcas de referência: Anders Pack, Soubio ou Klabin</t>
  </si>
  <si>
    <t>DETERGENTE BIODEGRADÁVEL, frasco de 500 ml - validade de até seis meses da data de fabricação Marca de referência: limpol, Ipê, ODD</t>
  </si>
  <si>
    <t>Detergente profissional, para lavadoras industriais, alcalino superconcentrado, biodegradável, embalagem de 5 litros, marca de referência: Golden Química.</t>
  </si>
  <si>
    <t>FILTRO DE PAPEL Nº 103, descartável para café, embalagem de 30 unidades, marcas de referência: Melitta, Tres Corações ou Brigitta</t>
  </si>
  <si>
    <t>FÓSFORO, 5 cm, madeira 100% reflorestada e elaborado com clorato de potássio e fosforo, embalagem de 200 palitos, marcas de referência: Fiat Lux, Gaboardi ou Parana</t>
  </si>
  <si>
    <t>Leite SEMI-DESNATADO, embalagem Tetra Pack, embalados em caixa de 12 litros, marca de referência: Parmalat, Batavo ou Frimesa.</t>
  </si>
  <si>
    <t>MEXEDORES de café de madeira (bambu), comprimento mínimo de 9 cm, embalagem de 1000 unidades, marcas de referência: Billa, Eecoo ou Bompack.</t>
  </si>
  <si>
    <t>Secante abrilhantador, para lavadoras industriais, embalagem de 5 litros, marcas de referência: Golden Química</t>
  </si>
  <si>
    <r>
      <rPr>
        <sz val="10"/>
        <color theme="1"/>
        <rFont val="Arial"/>
        <family val="2"/>
      </rPr>
      <t>ESCOVA LIMPADORA DE BOMBA DE CHIMARRÃO, para utilização na limpeza de canos de garrafas térmicas, comprimento mínimo</t>
    </r>
    <r>
      <rPr>
        <i/>
        <sz val="10"/>
        <color theme="1"/>
        <rFont val="Arial"/>
        <family val="2"/>
      </rPr>
      <t>de 24,5 cm</t>
    </r>
    <r>
      <rPr>
        <sz val="10"/>
        <color theme="1"/>
        <rFont val="Arial"/>
        <family val="2"/>
      </rPr>
      <t>, vareta em alumínio com espessura de 1,5 mm, cerdas de nylon no diâmetro da escova de 1,00 cm, e comprimento</t>
    </r>
    <r>
      <rPr>
        <i/>
        <sz val="10"/>
        <color theme="1"/>
        <rFont val="Arial"/>
        <family val="2"/>
      </rPr>
      <t xml:space="preserve"> de 4,5 cm.</t>
    </r>
  </si>
  <si>
    <t>Luvas descartáveis, látex (Tam M ou G), embalagem de 100 unidades, marcas de referência: Superbax e Vabene.</t>
  </si>
  <si>
    <t>PANO DE PRATO, 100% algodão, boa absorção, medidas aproximadas de 80 x 50 cm, sem estampa.</t>
  </si>
  <si>
    <r>
      <rPr>
        <sz val="10"/>
        <color theme="1"/>
        <rFont val="Arial"/>
        <family val="2"/>
      </rPr>
      <t xml:space="preserve">PANO EM ROLO, 100% viscose na cor </t>
    </r>
    <r>
      <rPr>
        <b/>
        <sz val="10"/>
        <color theme="1"/>
        <rFont val="Arial"/>
        <family val="2"/>
      </rPr>
      <t>branco</t>
    </r>
    <r>
      <rPr>
        <sz val="10"/>
        <color theme="1"/>
        <rFont val="Arial"/>
        <family val="2"/>
      </rPr>
      <t xml:space="preserve">, picotado em tamanho aproximado de 30 x 38 cm, gramatura de 80 g/m², embalagem de 300 unidades, marca de referência: Sontara DC Clean Plus. </t>
    </r>
  </si>
  <si>
    <t>Rolo</t>
  </si>
  <si>
    <t>Touca sanfonada elástica em TNT, caixa com 100 unidades. Marca de Referência: Descarpack</t>
  </si>
  <si>
    <t xml:space="preserve">TOTAL MENSAL DE COPEIRAGEM </t>
  </si>
  <si>
    <t>MATERIAIS JARDINAGEM</t>
  </si>
  <si>
    <t>Material de Jardinagem - Entrega Semestral</t>
  </si>
  <si>
    <t>Soma semestral</t>
  </si>
  <si>
    <t>Carretel de Fio de nylon para roçadeira, compatível com o modelo do equipamento fornecido.</t>
  </si>
  <si>
    <t>Carretel</t>
  </si>
  <si>
    <t>Gasolina para roçadeira</t>
  </si>
  <si>
    <t>Litro</t>
  </si>
  <si>
    <t>Óleo 4 T para roçadeira</t>
  </si>
  <si>
    <t>Vassoura para jardim, em material plástico, com cabo, marcas de referência: Trapp e Tramontina.</t>
  </si>
  <si>
    <t>Uniformes e EPI</t>
  </si>
  <si>
    <t>Quantidade por Posto</t>
  </si>
  <si>
    <t>Periodicid. (Meses)</t>
  </si>
  <si>
    <t>Soma Mensal por Posto</t>
  </si>
  <si>
    <t>Bata ou avental com amarração e ajuste lateral e bolso frontal, produzida em tecido Oxford 100% poliéster, decote redondo, medidas aproximadas de 54 cm de largura e 75 cm de comprimento, cor CINZA CHUMBO.</t>
  </si>
  <si>
    <t xml:space="preserve">Blusa de moletom, 100% poliester, tecido flanelado, com bolsos laterais, sem capuz, com com ribana na gola, manga e barra, cor PRETA. </t>
  </si>
  <si>
    <t>Calça de malha escolar, 100% poliéster,  com bolso nas laterais, cor CINZA CHUMBO.</t>
  </si>
  <si>
    <t>Calçado para uso profissional, material EVA, fechado na parte superior e no calcanhar, solado antiderrapante, Cabedal antimicrobiana , Palmilha antimicrobiana, cor PRETO, marcas de referência: Softworks, Workflex.</t>
  </si>
  <si>
    <t>Camiseta com mangas curtas, tecido poliviscose (67% poliéster e 33% viscose), anti pilling, gola com ribana, com identificação da contratada, cor BRANCA.</t>
  </si>
  <si>
    <t xml:space="preserve">Camiseta com mangas longas, tecido poliviscose (67% poliéster e 33% viscose), anti pilling, não transparente, com ribana na gola e punho, com identificação da contratada, cor BRANCA. </t>
  </si>
  <si>
    <t>Jaqueta de nylon; com forração; impermeável; fechamento por zíper; com cobre zíper, bolsos laterais embutidos punhos e barra com ribana, com identificação da empresa, cor PRETA.</t>
  </si>
  <si>
    <t>Meias com cano longo, tecido 100% algodão, cor PRETA. (unidade - Par)</t>
  </si>
  <si>
    <t>Avental de Napa (PVC), medidas aproximadas de 70 cm de largura por 120 cm de altura, com fitas ajustáveis na cintura e no pescoço, na cor BRANCA.</t>
  </si>
  <si>
    <t>Bata ou avental com amarração e ajuste lateral e bolso frontal, produzida em tecido Oxford 100% poliéster, decote redondo, medidas aproximadas de 54 cm de largura e 75 cm de comprimento, cor BRANCA.</t>
  </si>
  <si>
    <t xml:space="preserve">Blusa de moletom, 100% poliester, tecido flanelado, com bolsos laterais, sem capuz, com com ribana na gola, manga e barra, cor BRANCA. </t>
  </si>
  <si>
    <t>Calça de malha escolar, 100% poliéster,  com bolso nas laterais, cor PRETA.</t>
  </si>
  <si>
    <t>Calçado especializado para o uso profissional, material EVA, fechado na parte superior e no calcanhar, solado antiderrapante, Cabedal antimicrobiana , Palmilha antimicrobiana, cor PRETO. Marca de Referencia: Soft Works, Workflex</t>
  </si>
  <si>
    <r>
      <rPr>
        <sz val="10"/>
        <color theme="1"/>
        <rFont val="Arial"/>
        <family val="2"/>
      </rPr>
      <t xml:space="preserve">Camiseta com mangas curtas, tecido poliviscose (67% poliéster e 33% viscose), anti pilling, gola com ribana, com identificação da contratada, cor </t>
    </r>
    <r>
      <rPr>
        <b/>
        <sz val="10"/>
        <color theme="1"/>
        <rFont val="Arial"/>
        <family val="2"/>
      </rPr>
      <t>BRANCA</t>
    </r>
    <r>
      <rPr>
        <sz val="10"/>
        <color theme="1"/>
        <rFont val="Arial"/>
        <family val="2"/>
      </rPr>
      <t>.</t>
    </r>
  </si>
  <si>
    <t>Jaqueta de nylon; com forração; impermeável; fechamento por zíper; com cobre zíper, bolsos laterais embutidos punhos e barra com ribana, com identificação da empresa, cor BRANCA.</t>
  </si>
  <si>
    <t>Soma Mensal por Posto de Copeiragem:</t>
  </si>
  <si>
    <t>Acessórios (gravata borboleta ou lenco), na cor PRETA</t>
  </si>
  <si>
    <t>Blazer com mangas, em tecido "oxford", com bolsos laterais, na cor preta (tamanhos e medidas ajustadas ao funcionário), cor PRETA.</t>
  </si>
  <si>
    <t>Blusa de lã, na cor PRETA</t>
  </si>
  <si>
    <t>Calça ou saia social, em tecido "oxford",  com bolsos laterais, (tamanhos e medidas ajustadas ao funcionário), cor PRETA.</t>
  </si>
  <si>
    <t>Calçado, em couro macio, tipo “mocassim”, na cor PRETA</t>
  </si>
  <si>
    <t>Camisa social, 100% algodão, manga curta, abertura frontal com botões, cor BRANCA.</t>
  </si>
  <si>
    <t>Camisa social, 100% algodão, manga longa, abertura frontal com botões, cor BRANCA.</t>
  </si>
  <si>
    <t>Soma Mensal por Posto de Copeiragem de Gabinete:</t>
  </si>
  <si>
    <t>Blusa de moleton, 100% poliester, tecido flanelado, com bolsos laterais, sem capuz, com ribana na gola, mangas e barras, cor preto</t>
  </si>
  <si>
    <t>Calça de jeans com elastano,  com bolso nas laterais, cor AZUL ESCURO ( não estonado).</t>
  </si>
  <si>
    <t xml:space="preserve">Calçado de segurança, Biqueira de aço, Cabedal em couro relax, Colarinho acolchoado, Forração interna, Palmilha antibacteriana
Solado PU Bidensidade, cor PRETA.  Marca de referência: Marluvas     </t>
  </si>
  <si>
    <t>Camiseta com mangas curtas, tecido poliviscose (67% poliéster e 33% viscose), anti pilling, gola com ribana, com identificação da contratada, cor AZUL MARINHO.</t>
  </si>
  <si>
    <t xml:space="preserve">Camiseta com mangas longas, tecido poliviscose (67% poliéster e 33% viscose), anti pilling, não transparente, com ribana na gola e punho, com identificação da contratada, cor AZUL MARINHO. </t>
  </si>
  <si>
    <t>Jaqueta nylon com forração; impermeável, fechamento a ziper com cobre ziper, bolsos laterais embutidos. Punho e barra com ribana e identificação da empresa. Cor preto</t>
  </si>
  <si>
    <t>Meias com cano longo, tecido 100% algodão, cor preto. (unidade - par)</t>
  </si>
  <si>
    <t>Soma Mensal para o Posto:</t>
  </si>
  <si>
    <t>Avental para jardinagem, poliester 100%, com regulador de tamanho,  repelente a água, medidas aproximadas de 54 cm de largura e 75 cm de comprimento, cor VERDE</t>
  </si>
  <si>
    <t>Calça de malha escolar, 100% poliéster,  com bolso nas laterais, cor MARROM</t>
  </si>
  <si>
    <t xml:space="preserve">Calçado de segurança, Biqueira de aço, Cabedal em couro relax, Colarinho acolchoado, Forração interna, Palmilha antibacteriana, Solado PU Bidensidade, cor PRETA.  Marca de referência: Marluvas       </t>
  </si>
  <si>
    <t>Camiseta com mangas curtas, tecido poliviscose (67% poliéster e 33% viscose), anti pilling, gola com ribana, com identificação da contratada, cor VERDE MUSGO.</t>
  </si>
  <si>
    <t xml:space="preserve">Camiseta com mangas longas, tecido poliviscose (67% poliéster e 33% viscose), anti pilling, não transparente, com ribana na gola e punho, com identificação da contratada, cor VERDE MUSGO. </t>
  </si>
  <si>
    <t>Alça para rocadeira, tipo colete cinto, ajustável e almofadado. Marca de Referencia Stihl</t>
  </si>
  <si>
    <t>Mascara respiradora dobrável PFF2 (jardinagem)</t>
  </si>
  <si>
    <t>Par de Luva de Segurança (jardinagem), poliuretano PU, tátil. Marca de Referência: Volk</t>
  </si>
  <si>
    <t>Perneira/caneleira de proteção para roçador, PVC</t>
  </si>
  <si>
    <t>Capacete com proteção facial com telas e abafador auricular de duas conchas. Marca de Referencia: LEDAN</t>
  </si>
  <si>
    <t>Blazer com mangas, de lã batida ou similar, cor PRETA (inverno).</t>
  </si>
  <si>
    <t>Blazer com mangas, em tecido "oxford", com bolsos laterais, na cor preta (tamanho e medidas ajustadas ao funcionário), cor preto.</t>
  </si>
  <si>
    <t>Blusa de lã, na cor preto</t>
  </si>
  <si>
    <t>Meias fina, soquete , poliamida, cor PRETA. (unidade - Par)</t>
  </si>
  <si>
    <t>Soma Mensal para o Posto Supervidor:</t>
  </si>
  <si>
    <t>Soma Mensal por Posto de Servente de Limpeza acrescido no Período Eleitoral:</t>
  </si>
  <si>
    <t>Soma Mensal por Posto de Copeiro acrescido no Período Eleitoral:</t>
  </si>
  <si>
    <t>MAQUINAS E EQUIPAMENTOS</t>
  </si>
  <si>
    <t>Depreciação (Meses)</t>
  </si>
  <si>
    <t>Depreciação Mensal</t>
  </si>
  <si>
    <t>Aspirador de pó e líquido, 2.750 watts, reservatório 65 litros, voltagem 110 volts, marca de Referência: Karcher.</t>
  </si>
  <si>
    <t>Aspirador de pó e líquidos, profissional, 1300 watts, 110 V, reservatório 20 litros.</t>
  </si>
  <si>
    <t>Enceradeira industrial 510 mm, com escova, voltagem 110 volts .</t>
  </si>
  <si>
    <t>Escada em alumínio com 4 degraus.</t>
  </si>
  <si>
    <t>Escada em alumínio com 7 degraus.</t>
  </si>
  <si>
    <t>Escada Tesoura, confeccionada em alumínio, com 4,5 m de altura.</t>
  </si>
  <si>
    <t>Lavadora de alta pressão,  1900 libras, 2200W,  bico regulável, com acessórios, ergonômica, marca de referência: Lavor.</t>
  </si>
  <si>
    <t>LAVADORA DE ROUPAS - MÁQUINA LAVA E SECA, dimensões aproximadas de 85 x 60 x 47 cm (A x L x P), capacidade mínima de 8kg de lavagem e 5 kg de secagem, alimentação de 220 V, com programação de lavagem e 5 de secagem, com dispenser para alvejante, amaciante, sabão, automática com display em LED, branca com cesto em INOX, abertura frontal, consumo de água aproximado de 65L, marcas de referência: Samsung, LG e Midea Acqua.</t>
  </si>
  <si>
    <t>Limpadora e secadora de piso com cabeçote tipo disco, com capacidade de limpeza aproximada de 7000m2, com acionamento elétrico, com faixa de trabalho de aproximadamente 510mm, marca de referência: Karcher.</t>
  </si>
  <si>
    <t>Limpadora profissional a vapor, com acessórios, 1.500W, marca de referência: Karcher.</t>
  </si>
  <si>
    <t>Máquina extratora de sujeira para pisos, carpetes e estofados, 1600 W, largura de trabalho aproximada de 100 a 240mm,  tanque com capacidade aproximada de 15 litros de água suja e 6 litros de água limpa, com acessórios, com filtro permanente,   marca de referência: WAP.</t>
  </si>
  <si>
    <t>Varredeira com escova flutuante e sucção, com operador a bordo, com acionamento automático, varrição aproximada de 1000mm, com reservatório aproximado de 100 litros, marca de referência: Karcher.</t>
  </si>
  <si>
    <t>Soma Mensal da depreciação</t>
  </si>
  <si>
    <t>LIMPEZA - Materiais e Utensílios (Entrega Única)</t>
  </si>
  <si>
    <t>Soma Contratual</t>
  </si>
  <si>
    <t>Carrinho coletor de lixo, com capacidade superior a 100 litros.</t>
  </si>
  <si>
    <t>Carrinho enrolador de mangueira até 100 metros.
Obs.: no total são 4 unidades, sendo que 2 deles
 foi remanejado para insumos de jardinagem.</t>
  </si>
  <si>
    <t xml:space="preserve">Carrinho funcional para limpeza, composição de plástico, com bandeja coletora, com bolsa em vinil, medidas aproximadas de 98 cm de altura, comprimento de 130 cm e largura de 52,5cm, </t>
  </si>
  <si>
    <t>Carrinho para recolhimento de lixo, com capacidade para 200 litros, em plástico resistente, tipo gari.</t>
  </si>
  <si>
    <t>Carrinho plataforma com capacidade para 300 kg, 900 mm x 530 mm, altura 150 mm, rodas maciças, sendo 2 fixas e 2 giratórias, altura do puxador: 660 mm</t>
  </si>
  <si>
    <t>Extensão para tomada elétrica – 100 metros.
Obs.: no total são 2 unidades, sendo que 1 delas 
foi remanejada para insumos de jardinagem.</t>
  </si>
  <si>
    <t>Extensão para tomada elétrica – 30 metros.
Obs.: no total são 3 unidades, sendo que 1 delas
 foi remanejada para insumos de jardinagem.</t>
  </si>
  <si>
    <t>Mangueira completa de 30 metros incluindo todos os acessórios e conexões.</t>
  </si>
  <si>
    <t>Mangueira completa de 50 metros incluindo todos os acessórios e conexões.
Obs.: no total são 4 unidades, sendo que 2 delas foi remanejado para insumos de jardinagem.</t>
  </si>
  <si>
    <t>Mangueira incluindo todos os acessórios e conexões, com 100 metros de comprimento, resistente, alta flexibilidade, antitorção, com 3/4".
Obs.: no total são 4 unidades, sendo que 2 delas foi remanejado para insumos de jardinagem.</t>
  </si>
  <si>
    <t>Soma Contratual:</t>
  </si>
  <si>
    <t>COPEIRAGEM - Máquinas e Equipamentos (Entrega única)</t>
  </si>
  <si>
    <t>Aquecedor elétrico de água em aço inox escovado, com reservatório térmico, bóia e resistência em aço inox 304, painel digital, ligação direta na rede hidráulica, com certificação INMetro, controle de temperatura, 25 l, marca de referência: Quentuxa.</t>
  </si>
  <si>
    <t>Carrinho de copa, confeccionados em tubos de aço inox, com altura total de 1,00 m, largura interna útil 47,00 cm, comprimento interno útil 82,00 cm, com 3 bandejas e proteção em torno com tubos em aço inox com diâmetro de 1,9 cm, rodízios com diâmetro de 90 mm, em material macio.</t>
  </si>
  <si>
    <t>Fogão industrial, 2 bocas, em inox, com queimadores duplos.</t>
  </si>
  <si>
    <t>Fogão insdustrial, 4 bocas, com queimadores em inox, espalha chamas do queimador central, com queimadores dianteiros duplos e traseiro simples, forno com visor em vidro.</t>
  </si>
  <si>
    <t>Lavadora de louças industrial, dimensões aproximadas de 845mm x 600 mm x 620mm (A x L x P), cestos/bandeja específicas para lavagem de copos, xícaras, talheres e pratos, com capacidade mínima para 18 pratos ou 25 copos ou 200 talheres ou 9 bandejas por ciclo, com aquecimento de água de temperatura para lavagem de 55°C/ 65º para lavagem e para enxágue de 80°C/ 90°C, capacidade do motor de lavagem de no mínimo 0,5 CV, consumo de água no máximo 3,0 L/ciclo, consumo elétrico de no máximo 6,0 kWh, com tensão elétrica de 220V, de cor branca ou metálica, com estrutura e bancada em aço inoxidável. Marca/modelo de referncia: Hobart Ecomax 503 ou Netter NT 210 3T.</t>
  </si>
  <si>
    <t>TOTAL Mensal COPEIRAGEM</t>
  </si>
  <si>
    <t>JARDINAGEM - Máquinas e Ferramentas (Entrega única)</t>
  </si>
  <si>
    <t>Custo Mensal</t>
  </si>
  <si>
    <t>Aparador, a gasolina, para corte de cerca viva. Marca de referência: Vonder</t>
  </si>
  <si>
    <t>Carrinho de mão, para transporte de adubos e retirada dos resíduos vegetais.  Capacidade 45 l, com pneu e câmara 3,25x8</t>
  </si>
  <si>
    <t>Cortadeira com cabo</t>
  </si>
  <si>
    <t>Cortadora de grama a gasolina 6.5 HP, marca de referência : TRAPP.</t>
  </si>
  <si>
    <t>Enxada com cabo</t>
  </si>
  <si>
    <t>Enxadão com cabo</t>
  </si>
  <si>
    <t>Facão para mato com cabo de madeira, acima de nº18.</t>
  </si>
  <si>
    <t>Roçadeira motor a gasolina, marca de referência: Sthil modelo FS 60 cc.</t>
  </si>
  <si>
    <t>Soprador de folhas à gasolina, marca de referência: Husqvrna ou Karcher.</t>
  </si>
  <si>
    <t>JARDINAGEM - Materiais e Utensílios (entrega única)</t>
  </si>
  <si>
    <t>Soma Total</t>
  </si>
  <si>
    <t>Extensão para tomada elétrica – 100 metros.</t>
  </si>
  <si>
    <t>Extensão para tomada elétrica – 30 metros.</t>
  </si>
  <si>
    <t>Lima chata</t>
  </si>
  <si>
    <t>Carrinho enrolador de mangueira até 100 metros.</t>
  </si>
  <si>
    <t>Mangueira completa de 100 metros incluindo todos os acessórios e conexões</t>
  </si>
  <si>
    <t>Mangueira completa de 50 metros incluindo todos os acessórios e conexões.</t>
  </si>
  <si>
    <t>Kit de limpeza de jardim para ervas daninhas, composto de: pá de mão, garfo de mão, rastelo de mão e extrator de raízes.</t>
  </si>
  <si>
    <t>Rede de proteção para roçagem (3,0 m  x 1,50 m), com hastes metálicas e tela de nylon, marca de referencia: Meghi</t>
  </si>
  <si>
    <t>Tesoura para cerca viva</t>
  </si>
  <si>
    <t>tesoura para poda manual</t>
  </si>
  <si>
    <t xml:space="preserve">TOTAL MENSAL JARDINAGEM </t>
  </si>
  <si>
    <t>HORA EXTRA SUPLEMENTAR</t>
  </si>
  <si>
    <t>POSTO DE TRABALHO</t>
  </si>
  <si>
    <t>CARGA HOR. SEMANAL</t>
  </si>
  <si>
    <t>HORA SUPLEMENTAR 50%</t>
  </si>
  <si>
    <t>HORA SALÁRIO COM 50% DE ACRÉSCIMO</t>
  </si>
  <si>
    <t>DESCANSO SEMANAL REMUNERADO</t>
  </si>
  <si>
    <t>ENCARGOS SOCIAIS</t>
  </si>
  <si>
    <t>SOMA</t>
  </si>
  <si>
    <t>CITL - CUSTOS INDIRETOS, TRIB. E LUCRO</t>
  </si>
  <si>
    <t>VALOR  DA HORA SUPLEMENTAR NOTURNA 50%</t>
  </si>
  <si>
    <t>HORA SUPLEMENTAR 100%</t>
  </si>
  <si>
    <t>HORA SALÁRIO COM 100% DE ACRÉSCIMO</t>
  </si>
  <si>
    <t>HORA SUPLEMENTAR NOTURNA 50%</t>
  </si>
  <si>
    <t>HORA SALÁRIO NOTURNA COM 50% DE ACRÉSCIMO</t>
  </si>
  <si>
    <t>HORA SUPLEMENTAR NOTURNA 100%</t>
  </si>
  <si>
    <t>HORA SALÁRIO NOTURNA COM 100% DE ACRÉSCIMO</t>
  </si>
  <si>
    <t>VALOR  DA HORA SUPLEMENTAR NOTURNA 100%</t>
  </si>
  <si>
    <t>AUXÍLIOS DECORRENTES DE JORNADA SUPLEMENTAR</t>
  </si>
  <si>
    <t>AUXÍLIO TRANSPORTE</t>
  </si>
  <si>
    <t xml:space="preserve">AUXÍLIO ALIMENTAÇÃO </t>
  </si>
  <si>
    <t>POR DIA</t>
  </si>
  <si>
    <t>CITL-CUSTOS INDIRETOS, TRIBUTOS E LUCRO</t>
  </si>
  <si>
    <t>VALE TRANSPORTE</t>
  </si>
  <si>
    <t>VALE ALIMENTAÇÃO SUPLEMENTAR</t>
  </si>
  <si>
    <t>BENEFÍCIO EXCLUSIVO -  CCT SIEMACO</t>
  </si>
  <si>
    <t>- Vale Alimentação pago no gozo das férias, de acordo com as ocorrências de faltas, justificadas ou não;</t>
  </si>
  <si>
    <t>- Pago de acordo com a ocorrência do fato gerador.</t>
  </si>
  <si>
    <t>SITUAÇÃO</t>
  </si>
  <si>
    <t>VALOR DO  VALE-ALIMENTAÇÃO</t>
  </si>
  <si>
    <t>DESCONTO DO PAT</t>
  </si>
  <si>
    <t>VALOR DEVIDO</t>
  </si>
  <si>
    <t>Nenhuma falta</t>
  </si>
  <si>
    <t>De 01 a 03 faltas</t>
  </si>
  <si>
    <t>de 04 a 05 faltas</t>
  </si>
  <si>
    <t>06 ou mais faltas</t>
  </si>
  <si>
    <t>Observações:</t>
  </si>
  <si>
    <r>
      <rPr>
        <b/>
        <sz val="10"/>
        <color theme="1"/>
        <rFont val="Arial"/>
        <family val="2"/>
      </rPr>
      <t>Encargos Sociais</t>
    </r>
    <r>
      <rPr>
        <sz val="10"/>
        <color theme="1"/>
        <rFont val="Arial"/>
        <family val="2"/>
      </rPr>
      <t>: Percentual máximo de 72,01% (Submódulo I - Encargos e Provisões).</t>
    </r>
  </si>
  <si>
    <r>
      <rPr>
        <b/>
        <sz val="10"/>
        <color theme="1"/>
        <rFont val="Arial"/>
        <family val="2"/>
      </rPr>
      <t>Adicional Noturno</t>
    </r>
    <r>
      <rPr>
        <sz val="10"/>
        <color theme="1"/>
        <rFont val="Arial"/>
        <family val="2"/>
      </rPr>
      <t>: 20% sobre a hora reduzida 52,5 min.</t>
    </r>
  </si>
  <si>
    <r>
      <rPr>
        <b/>
        <sz val="10"/>
        <color theme="1"/>
        <rFont val="Arial"/>
        <family val="2"/>
      </rPr>
      <t>Auxílio Transporte</t>
    </r>
    <r>
      <rPr>
        <sz val="10"/>
        <color theme="1"/>
        <rFont val="Arial"/>
        <family val="2"/>
      </rPr>
      <t xml:space="preserve">: Valor unitário X 2. </t>
    </r>
    <r>
      <rPr>
        <sz val="10"/>
        <color rgb="FFFF0000"/>
        <rFont val="Arial"/>
        <family val="2"/>
      </rPr>
      <t>* Devido por dia e somente nos casos de H.E. de sábado, domingo ou feriado.</t>
    </r>
  </si>
  <si>
    <r>
      <rPr>
        <b/>
        <sz val="10"/>
        <color theme="1"/>
        <rFont val="Arial"/>
        <family val="2"/>
      </rPr>
      <t>Auxílio Alimentação</t>
    </r>
    <r>
      <rPr>
        <sz val="10"/>
        <color theme="1"/>
        <rFont val="Arial"/>
        <family val="2"/>
      </rPr>
      <t>: Valor diário.</t>
    </r>
  </si>
  <si>
    <r>
      <rPr>
        <b/>
        <sz val="10"/>
        <color theme="1"/>
        <rFont val="Arial"/>
        <family val="2"/>
      </rPr>
      <t>Descanso Semanal Remunerado</t>
    </r>
    <r>
      <rPr>
        <sz val="10"/>
        <color theme="1"/>
        <rFont val="Arial"/>
        <family val="2"/>
      </rPr>
      <t>: Incluído o DSR de 20% sobre o valor da hora suplementar.</t>
    </r>
  </si>
  <si>
    <r>
      <rPr>
        <b/>
        <sz val="10"/>
        <color theme="1"/>
        <rFont val="Arial"/>
        <family val="2"/>
      </rPr>
      <t>CITL</t>
    </r>
    <r>
      <rPr>
        <sz val="10"/>
        <color theme="1"/>
        <rFont val="Arial"/>
        <family val="2"/>
      </rPr>
      <t>: Conforme cálculo na planilha CITL.</t>
    </r>
  </si>
  <si>
    <t>Entrega a cada 10 meses</t>
  </si>
  <si>
    <t>Soma a cada 10 meses:</t>
  </si>
  <si>
    <t>Soma</t>
  </si>
  <si>
    <t>Soma mensal por Posto:</t>
  </si>
  <si>
    <t>Total Mensal</t>
  </si>
  <si>
    <t>TOTAL mensal:</t>
  </si>
  <si>
    <t xml:space="preserve">Soma </t>
  </si>
  <si>
    <t xml:space="preserve">Serviços sob demanda </t>
  </si>
  <si>
    <t xml:space="preserve">Regular </t>
  </si>
  <si>
    <t>Insumos sob demanda</t>
  </si>
  <si>
    <t>subtotal</t>
  </si>
  <si>
    <t>Conforme aba "Insumos sob demanda"</t>
  </si>
  <si>
    <t>Conforme aba "Serviços sob demanda"</t>
  </si>
  <si>
    <t>sob demanda</t>
  </si>
  <si>
    <t>Serviços sob Demanda</t>
  </si>
  <si>
    <t>LIMPEZA - Máquinas e Equipamentos (entrega única)</t>
  </si>
  <si>
    <t>LIMPEZA (Auxiliar de Limpeza)</t>
  </si>
  <si>
    <t>COPEIRO</t>
  </si>
  <si>
    <t>COPEIRO DE GABINETE</t>
  </si>
  <si>
    <t>CARREGADORES</t>
  </si>
  <si>
    <t>JARDINEIRO</t>
  </si>
  <si>
    <t>RECEPCIONISTA</t>
  </si>
  <si>
    <t>ENCARREGADO DE COPA</t>
  </si>
  <si>
    <t>SUPERVISOR</t>
  </si>
  <si>
    <t>Auxiliar de Limpeza - Período Eleitoral</t>
  </si>
  <si>
    <t>Copeiro - Período Eleitoral</t>
  </si>
  <si>
    <t>Carregadores - Período Eleitoral</t>
  </si>
  <si>
    <t>-</t>
  </si>
  <si>
    <t>Bicarbonato de sodio 1 kg</t>
  </si>
  <si>
    <t>Vinagre de alcool, acidez 8%, galão de 5 l. Marca de referência: da ilha toscana</t>
  </si>
  <si>
    <t>SABÃO LÍQUIDO PARA LAVAROUPAS - 5 litros</t>
  </si>
  <si>
    <t xml:space="preserve">CCT SIEMACO 2023/2025 - MTE PR000092/2023 </t>
  </si>
  <si>
    <t>01/02/2023 a 31/01/2024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</si>
</sst>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dd/mm/yy"/>
    <numFmt numFmtId="165" formatCode="&quot;R$&quot;\ #,##0.00;[Red]&quot;R$&quot;\ #,##0.00"/>
    <numFmt numFmtId="166" formatCode="&quot;R$ &quot;#,##0.00;[Red]&quot;-R$ &quot;#,##0.00"/>
    <numFmt numFmtId="167" formatCode="#,##0_ ;[Red]\-#,##0\ "/>
    <numFmt numFmtId="168" formatCode="[$R$-416]\ #,##0.00;\-[$R$-416]\ #,##0.00"/>
    <numFmt numFmtId="169" formatCode="&quot;R$ &quot;#,##0.00"/>
    <numFmt numFmtId="170" formatCode="&quot;R$&quot;\ #,##0.00"/>
    <numFmt numFmtId="171" formatCode="0.00;[Red]0.00"/>
    <numFmt numFmtId="172" formatCode="0.0000"/>
    <numFmt numFmtId="173" formatCode="0;[Red]0"/>
    <numFmt numFmtId="174" formatCode="0.0000000"/>
  </numFmts>
  <fonts count="56">
    <font>
      <sz val="10"/>
      <color rgb="FF000000"/>
      <name val="Arial"/>
      <scheme val="minor"/>
    </font>
    <font>
      <b/>
      <sz val="16"/>
      <color theme="1"/>
      <name val="Arial"/>
      <family val="2"/>
    </font>
    <font>
      <sz val="10"/>
      <name val="Arial"/>
      <family val="2"/>
    </font>
    <font>
      <b/>
      <sz val="14"/>
      <color theme="1"/>
      <name val="Garamond"/>
      <family val="1"/>
    </font>
    <font>
      <sz val="11"/>
      <color theme="1"/>
      <name val="Garamond"/>
      <family val="1"/>
    </font>
    <font>
      <sz val="12"/>
      <color theme="1"/>
      <name val="Arial"/>
      <family val="2"/>
    </font>
    <font>
      <sz val="14"/>
      <color theme="1"/>
      <name val="Garamond"/>
      <family val="1"/>
    </font>
    <font>
      <b/>
      <sz val="12"/>
      <color theme="1"/>
      <name val="Arial"/>
      <family val="2"/>
    </font>
    <font>
      <sz val="10"/>
      <color theme="1"/>
      <name val="Arial"/>
      <family val="2"/>
    </font>
    <font>
      <b/>
      <sz val="10"/>
      <color theme="1"/>
      <name val="Arial"/>
      <family val="2"/>
    </font>
    <font>
      <sz val="9"/>
      <color theme="1"/>
      <name val="Arial"/>
      <family val="2"/>
    </font>
    <font>
      <sz val="10"/>
      <color rgb="FFFF0000"/>
      <name val="Arial"/>
      <family val="2"/>
    </font>
    <font>
      <b/>
      <sz val="15"/>
      <color theme="1"/>
      <name val="Arial"/>
      <family val="2"/>
    </font>
    <font>
      <b/>
      <sz val="11"/>
      <color theme="1"/>
      <name val="Arial"/>
      <family val="2"/>
    </font>
    <font>
      <sz val="10"/>
      <color rgb="FF000000"/>
      <name val="Arial"/>
      <family val="2"/>
    </font>
    <font>
      <sz val="11"/>
      <color theme="1"/>
      <name val="Arial"/>
      <family val="2"/>
    </font>
    <font>
      <b/>
      <sz val="10"/>
      <color rgb="FF000000"/>
      <name val="Arial"/>
      <family val="2"/>
    </font>
    <font>
      <sz val="8"/>
      <color theme="1"/>
      <name val="Arial"/>
      <family val="2"/>
    </font>
    <font>
      <b/>
      <sz val="13"/>
      <color rgb="FF1F497D"/>
      <name val="Calibri"/>
      <family val="2"/>
    </font>
    <font>
      <b/>
      <sz val="9"/>
      <color rgb="FF7F7F7F"/>
      <name val="Arial"/>
      <family val="2"/>
    </font>
    <font>
      <b/>
      <sz val="9"/>
      <color theme="1"/>
      <name val="Arial"/>
      <family val="2"/>
    </font>
    <font>
      <b/>
      <sz val="8"/>
      <color theme="1"/>
      <name val="Arial"/>
      <family val="2"/>
    </font>
    <font>
      <b/>
      <sz val="8"/>
      <color rgb="FFFF0000"/>
      <name val="Arial"/>
      <family val="2"/>
    </font>
    <font>
      <b/>
      <sz val="10"/>
      <color rgb="FF1F497D"/>
      <name val="Arial"/>
      <family val="2"/>
    </font>
    <font>
      <sz val="11"/>
      <color rgb="FF000000"/>
      <name val="Calibri"/>
      <family val="2"/>
    </font>
    <font>
      <b/>
      <sz val="14"/>
      <color rgb="FF000000"/>
      <name val="Arial"/>
      <family val="2"/>
    </font>
    <font>
      <sz val="11"/>
      <color rgb="FF000000"/>
      <name val="Garamond"/>
      <family val="1"/>
    </font>
    <font>
      <b/>
      <sz val="9"/>
      <color rgb="FF000000"/>
      <name val="Arial"/>
      <family val="2"/>
    </font>
    <font>
      <sz val="11"/>
      <color rgb="FF000000"/>
      <name val="Arial"/>
      <family val="2"/>
    </font>
    <font>
      <sz val="8"/>
      <color rgb="FFFF0000"/>
      <name val="Arial"/>
      <family val="2"/>
    </font>
    <font>
      <b/>
      <sz val="10"/>
      <color rgb="FF4F6228"/>
      <name val="Arial"/>
      <family val="2"/>
    </font>
    <font>
      <i/>
      <sz val="10"/>
      <color rgb="FFFF0000"/>
      <name val="Arial"/>
      <family val="2"/>
    </font>
    <font>
      <b/>
      <sz val="14"/>
      <color theme="1"/>
      <name val="Arial"/>
      <family val="2"/>
    </font>
    <font>
      <b/>
      <sz val="12"/>
      <color rgb="FF4F6228"/>
      <name val="Arial"/>
      <family val="2"/>
    </font>
    <font>
      <sz val="10"/>
      <color theme="1"/>
      <name val="Arial"/>
      <family val="2"/>
    </font>
    <font>
      <b/>
      <sz val="12"/>
      <color rgb="FF000000"/>
      <name val="Arial"/>
      <family val="2"/>
    </font>
    <font>
      <sz val="14"/>
      <color theme="1"/>
      <name val="Arial"/>
      <family val="2"/>
    </font>
    <font>
      <b/>
      <sz val="12"/>
      <color rgb="FF833C0B"/>
      <name val="Arial"/>
      <family val="2"/>
    </font>
    <font>
      <b/>
      <sz val="12"/>
      <color rgb="FF376092"/>
      <name val="Arial"/>
      <family val="2"/>
    </font>
    <font>
      <b/>
      <sz val="12"/>
      <color rgb="FF808080"/>
      <name val="Arial"/>
      <family val="2"/>
    </font>
    <font>
      <b/>
      <sz val="10"/>
      <color rgb="FF595959"/>
      <name val="Arial"/>
      <family val="2"/>
    </font>
    <font>
      <sz val="10"/>
      <color rgb="FFFFFFFF"/>
      <name val="Arial"/>
      <family val="2"/>
    </font>
    <font>
      <b/>
      <sz val="10"/>
      <color rgb="FF7F7F7F"/>
      <name val="Arial"/>
      <family val="2"/>
    </font>
    <font>
      <sz val="10"/>
      <color rgb="FF0000FF"/>
      <name val="Arial"/>
      <family val="2"/>
    </font>
    <font>
      <b/>
      <sz val="10"/>
      <color rgb="FF0000FF"/>
      <name val="Arial"/>
      <family val="2"/>
    </font>
    <font>
      <sz val="8"/>
      <color rgb="FF000000"/>
      <name val="Arial"/>
      <family val="2"/>
    </font>
    <font>
      <vertAlign val="superscript"/>
      <sz val="10"/>
      <color theme="1"/>
      <name val="Arial"/>
      <family val="2"/>
    </font>
    <font>
      <i/>
      <sz val="10"/>
      <color theme="1"/>
      <name val="Arial"/>
      <family val="2"/>
    </font>
    <font>
      <sz val="10"/>
      <color rgb="FFFF0000"/>
      <name val="Arial"/>
      <family val="2"/>
      <scheme val="minor"/>
    </font>
    <font>
      <b/>
      <sz val="10"/>
      <name val="Arial"/>
      <family val="2"/>
    </font>
    <font>
      <sz val="11"/>
      <name val="Arial"/>
      <family val="2"/>
    </font>
    <font>
      <b/>
      <sz val="9"/>
      <name val="Arial"/>
      <family val="2"/>
    </font>
    <font>
      <b/>
      <sz val="12"/>
      <name val="Arial"/>
      <family val="2"/>
    </font>
    <font>
      <sz val="10"/>
      <name val="Arial"/>
      <family val="2"/>
      <scheme val="minor"/>
    </font>
    <font>
      <sz val="10"/>
      <name val="&quot;Candara&quot;"/>
    </font>
    <font>
      <sz val="10"/>
      <name val="Candara"/>
      <family val="2"/>
    </font>
  </fonts>
  <fills count="24">
    <fill>
      <patternFill patternType="none"/>
    </fill>
    <fill>
      <patternFill patternType="gray125"/>
    </fill>
    <fill>
      <patternFill patternType="solid">
        <fgColor rgb="FFFFFFFF"/>
        <bgColor rgb="FFFFFFFF"/>
      </patternFill>
    </fill>
    <fill>
      <patternFill patternType="solid">
        <fgColor rgb="FFE2EFD9"/>
        <bgColor rgb="FFE2EFD9"/>
      </patternFill>
    </fill>
    <fill>
      <patternFill patternType="solid">
        <fgColor rgb="FFFFFFCC"/>
        <bgColor rgb="FFFFFFCC"/>
      </patternFill>
    </fill>
    <fill>
      <patternFill patternType="solid">
        <fgColor rgb="FFD8D8D8"/>
        <bgColor rgb="FFD8D8D8"/>
      </patternFill>
    </fill>
    <fill>
      <patternFill patternType="solid">
        <fgColor rgb="FFFEF2CB"/>
        <bgColor rgb="FFFEF2CB"/>
      </patternFill>
    </fill>
    <fill>
      <patternFill patternType="solid">
        <fgColor rgb="FFEBF1DE"/>
        <bgColor rgb="FFEBF1DE"/>
      </patternFill>
    </fill>
    <fill>
      <patternFill patternType="solid">
        <fgColor rgb="FFD9D9D9"/>
        <bgColor rgb="FFD9D9D9"/>
      </patternFill>
    </fill>
    <fill>
      <patternFill patternType="solid">
        <fgColor rgb="FFFBFAD1"/>
        <bgColor rgb="FFFBFAD1"/>
      </patternFill>
    </fill>
    <fill>
      <patternFill patternType="solid">
        <fgColor theme="0"/>
        <bgColor theme="0"/>
      </patternFill>
    </fill>
    <fill>
      <patternFill patternType="solid">
        <fgColor rgb="FFF2F2F2"/>
        <bgColor rgb="FFF2F2F2"/>
      </patternFill>
    </fill>
    <fill>
      <patternFill patternType="solid">
        <fgColor rgb="FFDCE6F2"/>
        <bgColor rgb="FFDCE6F2"/>
      </patternFill>
    </fill>
    <fill>
      <patternFill patternType="solid">
        <fgColor theme="7" tint="0.7999816888943144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rgb="FFFFFFCC"/>
      </patternFill>
    </fill>
    <fill>
      <patternFill patternType="solid">
        <fgColor theme="7" tint="0.79998168889431442"/>
        <bgColor rgb="FFFEF2CB"/>
      </patternFill>
    </fill>
    <fill>
      <patternFill patternType="solid">
        <fgColor theme="7" tint="0.79998168889431442"/>
        <bgColor rgb="FFFFFFCC"/>
      </patternFill>
    </fill>
    <fill>
      <patternFill patternType="solid">
        <fgColor theme="7" tint="0.79998168889431442"/>
        <bgColor rgb="FFE2EFD9"/>
      </patternFill>
    </fill>
  </fills>
  <borders count="107">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n">
        <color rgb="FF000000"/>
      </bottom>
      <diagonal/>
    </border>
    <border>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medium">
        <color rgb="FF000000"/>
      </right>
      <top/>
      <bottom/>
      <diagonal/>
    </border>
    <border>
      <left style="medium">
        <color rgb="FF000000"/>
      </left>
      <right/>
      <top/>
      <bottom/>
      <diagonal/>
    </border>
    <border>
      <left/>
      <right/>
      <top/>
      <bottom style="thick">
        <color rgb="FFA7C0DE"/>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style="medium">
        <color rgb="FF000000"/>
      </top>
      <bottom/>
      <diagonal/>
    </border>
    <border>
      <left/>
      <right/>
      <top/>
      <bottom style="medium">
        <color rgb="FFC3D69B"/>
      </bottom>
      <diagonal/>
    </border>
    <border>
      <left/>
      <right/>
      <top style="medium">
        <color rgb="FFC3D69B"/>
      </top>
      <bottom/>
      <diagonal/>
    </border>
    <border>
      <left/>
      <right/>
      <top style="medium">
        <color rgb="FFC3D69B"/>
      </top>
      <bottom/>
      <diagonal/>
    </border>
    <border>
      <left/>
      <right style="thin">
        <color rgb="FF000000"/>
      </right>
      <top/>
      <bottom/>
      <diagonal/>
    </border>
    <border>
      <left/>
      <right style="thin">
        <color rgb="FF000000"/>
      </right>
      <top style="thin">
        <color rgb="FF000000"/>
      </top>
      <bottom style="thin">
        <color rgb="FF000000"/>
      </bottom>
      <diagonal/>
    </border>
    <border>
      <left/>
      <right/>
      <top style="medium">
        <color rgb="FF000000"/>
      </top>
      <bottom/>
      <diagonal/>
    </border>
    <border>
      <left/>
      <right/>
      <top/>
      <bottom style="medium">
        <color rgb="FF000000"/>
      </bottom>
      <diagonal/>
    </border>
    <border>
      <left/>
      <right/>
      <top/>
      <bottom style="thick">
        <color rgb="FFC3D69B"/>
      </bottom>
      <diagonal/>
    </border>
    <border>
      <left/>
      <right/>
      <top/>
      <bottom style="thick">
        <color rgb="FFC3D69B"/>
      </bottom>
      <diagonal/>
    </border>
    <border>
      <left/>
      <right/>
      <top/>
      <bottom style="thick">
        <color rgb="FFC3D69B"/>
      </bottom>
      <diagonal/>
    </border>
    <border>
      <left style="thin">
        <color rgb="FF000000"/>
      </left>
      <right style="thin">
        <color rgb="FF000000"/>
      </right>
      <top style="thick">
        <color rgb="FFC3D69B"/>
      </top>
      <bottom style="thin">
        <color rgb="FF000000"/>
      </bottom>
      <diagonal/>
    </border>
    <border>
      <left/>
      <right/>
      <top style="thin">
        <color rgb="FF000000"/>
      </top>
      <bottom style="thin">
        <color rgb="FF000000"/>
      </bottom>
      <diagonal/>
    </border>
    <border>
      <left style="thin">
        <color rgb="FF000000"/>
      </left>
      <right/>
      <top/>
      <bottom/>
      <diagonal/>
    </border>
    <border>
      <left/>
      <right/>
      <top style="medium">
        <color rgb="FF1D08B8"/>
      </top>
      <bottom/>
      <diagonal/>
    </border>
    <border>
      <left/>
      <right/>
      <top style="medium">
        <color rgb="FF000000"/>
      </top>
      <bottom/>
      <diagonal/>
    </border>
    <border>
      <left/>
      <right/>
      <top/>
      <bottom style="medium">
        <color rgb="FF000000"/>
      </bottom>
      <diagonal/>
    </border>
    <border>
      <left/>
      <right style="thin">
        <color rgb="FF000000"/>
      </right>
      <top style="thin">
        <color rgb="FF000000"/>
      </top>
      <bottom/>
      <diagonal/>
    </border>
    <border>
      <left/>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thin">
        <color rgb="FF000000"/>
      </top>
      <bottom style="medium">
        <color rgb="FF000000"/>
      </bottom>
      <diagonal/>
    </border>
    <border>
      <left/>
      <right/>
      <top/>
      <bottom style="thick">
        <color rgb="FF9CC2E5"/>
      </bottom>
      <diagonal/>
    </border>
    <border>
      <left/>
      <right/>
      <top/>
      <bottom style="thick">
        <color rgb="FF9CC2E5"/>
      </bottom>
      <diagonal/>
    </border>
    <border>
      <left/>
      <right/>
      <top/>
      <bottom style="thick">
        <color rgb="FFA8D08D"/>
      </bottom>
      <diagonal/>
    </border>
    <border>
      <left/>
      <right/>
      <top/>
      <bottom style="thick">
        <color rgb="FFA8D08D"/>
      </bottom>
      <diagonal/>
    </border>
    <border>
      <left style="thin">
        <color rgb="FF000000"/>
      </left>
      <right style="thin">
        <color rgb="FF000000"/>
      </right>
      <top/>
      <bottom/>
      <diagonal/>
    </border>
    <border>
      <left/>
      <right/>
      <top style="thin">
        <color rgb="FF000000"/>
      </top>
      <bottom style="thick">
        <color rgb="FF9CC2E5"/>
      </bottom>
      <diagonal/>
    </border>
    <border>
      <left/>
      <right/>
      <top style="thin">
        <color rgb="FF000000"/>
      </top>
      <bottom style="thick">
        <color rgb="FF9CC2E5"/>
      </bottom>
      <diagonal/>
    </border>
    <border>
      <left/>
      <right/>
      <top/>
      <bottom style="thick">
        <color rgb="FFBFBFBF"/>
      </bottom>
      <diagonal/>
    </border>
    <border>
      <left/>
      <right/>
      <top/>
      <bottom style="thick">
        <color rgb="FFBFBFBF"/>
      </bottom>
      <diagonal/>
    </border>
    <border>
      <left/>
      <right/>
      <top/>
      <bottom style="thin">
        <color rgb="FF000000"/>
      </bottom>
      <diagonal/>
    </border>
    <border>
      <left/>
      <right/>
      <top/>
      <bottom style="thin">
        <color rgb="FF000000"/>
      </bottom>
      <diagonal/>
    </border>
    <border>
      <left/>
      <right/>
      <top style="thin">
        <color rgb="FF000000"/>
      </top>
      <bottom style="thick">
        <color rgb="FFA5A5A5"/>
      </bottom>
      <diagonal/>
    </border>
    <border>
      <left/>
      <right/>
      <top style="thin">
        <color rgb="FF000000"/>
      </top>
      <bottom style="thick">
        <color rgb="FFA5A5A5"/>
      </bottom>
      <diagonal/>
    </border>
    <border>
      <left/>
      <right/>
      <top/>
      <bottom style="thick">
        <color rgb="FF7F7F7F"/>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rgb="FF000000"/>
      </left>
      <right style="medium">
        <color rgb="FF000000"/>
      </right>
      <top/>
      <bottom style="medium">
        <color rgb="FF000000"/>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735">
    <xf numFmtId="0" fontId="0" fillId="0" borderId="0" xfId="0" applyFont="1" applyAlignment="1"/>
    <xf numFmtId="0" fontId="3" fillId="0" borderId="0" xfId="0" applyFont="1"/>
    <xf numFmtId="0" fontId="4" fillId="0" borderId="0" xfId="0" applyFont="1"/>
    <xf numFmtId="0" fontId="6" fillId="0" borderId="0" xfId="0" applyFont="1"/>
    <xf numFmtId="0" fontId="1" fillId="2" borderId="3" xfId="0" applyFont="1" applyFill="1" applyBorder="1" applyAlignment="1">
      <alignment horizontal="center" vertical="center"/>
    </xf>
    <xf numFmtId="0" fontId="8" fillId="0" borderId="0" xfId="0" applyFont="1"/>
    <xf numFmtId="0" fontId="8" fillId="2" borderId="3" xfId="0" applyFont="1" applyFill="1" applyBorder="1" applyAlignment="1">
      <alignment vertical="center"/>
    </xf>
    <xf numFmtId="0" fontId="8" fillId="2" borderId="3"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3" xfId="0" applyFont="1" applyFill="1" applyBorder="1" applyAlignment="1">
      <alignment horizontal="right" vertical="center"/>
    </xf>
    <xf numFmtId="164" fontId="9" fillId="2" borderId="4" xfId="0" applyNumberFormat="1" applyFont="1" applyFill="1" applyBorder="1" applyAlignment="1">
      <alignment horizontal="center" wrapText="1"/>
    </xf>
    <xf numFmtId="0" fontId="8" fillId="0" borderId="0" xfId="0" applyFont="1" applyAlignment="1">
      <alignment horizontal="center"/>
    </xf>
    <xf numFmtId="0" fontId="9" fillId="2" borderId="3" xfId="0" applyFont="1" applyFill="1" applyBorder="1" applyAlignment="1">
      <alignment horizontal="right" vertical="center" wrapText="1"/>
    </xf>
    <xf numFmtId="164" fontId="8" fillId="3" borderId="4" xfId="0" applyNumberFormat="1" applyFont="1" applyFill="1" applyBorder="1" applyAlignment="1">
      <alignment horizontal="center" wrapText="1"/>
    </xf>
    <xf numFmtId="0" fontId="9" fillId="2" borderId="3" xfId="0" applyFont="1" applyFill="1" applyBorder="1" applyAlignment="1">
      <alignment horizontal="center" wrapText="1"/>
    </xf>
    <xf numFmtId="165" fontId="8" fillId="3" borderId="4" xfId="0" applyNumberFormat="1" applyFont="1" applyFill="1" applyBorder="1" applyAlignment="1">
      <alignment horizontal="center" vertical="center"/>
    </xf>
    <xf numFmtId="166" fontId="8" fillId="3" borderId="4" xfId="0" applyNumberFormat="1" applyFont="1" applyFill="1" applyBorder="1" applyAlignment="1">
      <alignment horizontal="center" vertical="center"/>
    </xf>
    <xf numFmtId="0" fontId="8" fillId="0" borderId="0" xfId="0" applyFont="1" applyAlignment="1">
      <alignment horizontal="right"/>
    </xf>
    <xf numFmtId="10" fontId="8" fillId="2" borderId="4" xfId="0" applyNumberFormat="1" applyFont="1" applyFill="1" applyBorder="1" applyAlignment="1">
      <alignment horizontal="center" vertical="center" wrapText="1"/>
    </xf>
    <xf numFmtId="10" fontId="8" fillId="3" borderId="4" xfId="0" applyNumberFormat="1" applyFont="1" applyFill="1" applyBorder="1" applyAlignment="1">
      <alignment horizontal="center" vertical="center"/>
    </xf>
    <xf numFmtId="167" fontId="8" fillId="3" borderId="4" xfId="0" applyNumberFormat="1" applyFont="1" applyFill="1" applyBorder="1" applyAlignment="1">
      <alignment horizontal="center" vertical="center"/>
    </xf>
    <xf numFmtId="165" fontId="8" fillId="3" borderId="4" xfId="0" applyNumberFormat="1" applyFont="1" applyFill="1" applyBorder="1" applyAlignment="1">
      <alignment horizontal="right" vertical="center"/>
    </xf>
    <xf numFmtId="10" fontId="8" fillId="0" borderId="4" xfId="0" applyNumberFormat="1" applyFont="1" applyBorder="1" applyAlignment="1">
      <alignment horizontal="center" vertical="center"/>
    </xf>
    <xf numFmtId="0" fontId="8" fillId="0" borderId="16" xfId="0" applyFont="1" applyBorder="1" applyAlignment="1">
      <alignment horizontal="center" vertical="center" wrapText="1"/>
    </xf>
    <xf numFmtId="0" fontId="8" fillId="0" borderId="16" xfId="0" applyFont="1" applyBorder="1" applyAlignment="1">
      <alignment horizontal="left" vertical="center" wrapText="1"/>
    </xf>
    <xf numFmtId="168" fontId="8" fillId="3" borderId="17" xfId="0" applyNumberFormat="1" applyFont="1" applyFill="1" applyBorder="1" applyAlignment="1">
      <alignment horizontal="right" vertical="center"/>
    </xf>
    <xf numFmtId="4" fontId="8" fillId="0" borderId="16" xfId="0" applyNumberFormat="1" applyFont="1" applyBorder="1" applyAlignment="1">
      <alignment horizontal="right" vertical="center"/>
    </xf>
    <xf numFmtId="4" fontId="8" fillId="0" borderId="18" xfId="0" applyNumberFormat="1" applyFont="1" applyBorder="1" applyAlignment="1">
      <alignment vertical="center"/>
    </xf>
    <xf numFmtId="169" fontId="9" fillId="0" borderId="16" xfId="0" applyNumberFormat="1" applyFont="1" applyBorder="1" applyAlignment="1">
      <alignment horizontal="right" vertical="center" wrapText="1"/>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xf numFmtId="168" fontId="8" fillId="3" borderId="4" xfId="0" applyNumberFormat="1" applyFont="1" applyFill="1" applyBorder="1" applyAlignment="1">
      <alignment horizontal="right" vertical="center"/>
    </xf>
    <xf numFmtId="4" fontId="8" fillId="0" borderId="12" xfId="0" applyNumberFormat="1" applyFont="1" applyBorder="1" applyAlignment="1">
      <alignment vertical="center"/>
    </xf>
    <xf numFmtId="4" fontId="8" fillId="0" borderId="4" xfId="0" applyNumberFormat="1" applyFont="1" applyBorder="1" applyAlignment="1">
      <alignment horizontal="right" vertical="center"/>
    </xf>
    <xf numFmtId="4" fontId="8" fillId="5" borderId="4" xfId="0" applyNumberFormat="1" applyFont="1" applyFill="1" applyBorder="1" applyAlignment="1">
      <alignment horizontal="right" vertical="center"/>
    </xf>
    <xf numFmtId="0" fontId="9" fillId="0" borderId="0" xfId="0" applyFont="1" applyAlignment="1">
      <alignment horizontal="right"/>
    </xf>
    <xf numFmtId="169" fontId="9" fillId="0" borderId="4" xfId="0" applyNumberFormat="1" applyFont="1" applyBorder="1" applyAlignment="1">
      <alignment horizontal="right" vertical="center" wrapText="1"/>
    </xf>
    <xf numFmtId="4" fontId="8" fillId="0" borderId="18" xfId="0" applyNumberFormat="1" applyFont="1" applyBorder="1" applyAlignment="1">
      <alignment vertical="center" wrapText="1"/>
    </xf>
    <xf numFmtId="4" fontId="8" fillId="5" borderId="17" xfId="0" applyNumberFormat="1" applyFont="1" applyFill="1" applyBorder="1" applyAlignment="1">
      <alignment horizontal="center" vertical="center"/>
    </xf>
    <xf numFmtId="4" fontId="8" fillId="0" borderId="16" xfId="0" applyNumberFormat="1" applyFont="1" applyBorder="1" applyAlignment="1">
      <alignment horizontal="right" vertical="center" wrapText="1"/>
    </xf>
    <xf numFmtId="4" fontId="8" fillId="0" borderId="12" xfId="0" applyNumberFormat="1" applyFont="1" applyBorder="1" applyAlignment="1">
      <alignment vertical="center" wrapText="1"/>
    </xf>
    <xf numFmtId="0" fontId="12" fillId="0" borderId="0" xfId="0" applyFont="1"/>
    <xf numFmtId="0" fontId="13" fillId="5" borderId="19" xfId="0" applyFont="1" applyFill="1" applyBorder="1" applyAlignment="1">
      <alignment horizontal="center" vertical="center" wrapText="1"/>
    </xf>
    <xf numFmtId="4" fontId="9" fillId="2" borderId="3" xfId="0" applyNumberFormat="1" applyFont="1" applyFill="1" applyBorder="1" applyAlignment="1">
      <alignment horizontal="right" vertical="center"/>
    </xf>
    <xf numFmtId="4" fontId="8" fillId="0" borderId="0" xfId="0" applyNumberFormat="1" applyFont="1" applyAlignment="1">
      <alignment horizontal="center" vertical="center"/>
    </xf>
    <xf numFmtId="0" fontId="14" fillId="0" borderId="0" xfId="0" applyFont="1"/>
    <xf numFmtId="0" fontId="8" fillId="0" borderId="4" xfId="0" applyFont="1" applyBorder="1" applyAlignment="1">
      <alignment horizontal="right"/>
    </xf>
    <xf numFmtId="170" fontId="14" fillId="0" borderId="4" xfId="0" applyNumberFormat="1" applyFont="1" applyBorder="1"/>
    <xf numFmtId="0" fontId="11" fillId="0" borderId="0" xfId="0" applyFont="1"/>
    <xf numFmtId="170" fontId="9" fillId="0" borderId="0" xfId="0" applyNumberFormat="1" applyFont="1" applyAlignment="1">
      <alignment vertical="center"/>
    </xf>
    <xf numFmtId="170" fontId="8" fillId="0" borderId="0" xfId="0" applyNumberFormat="1" applyFont="1"/>
    <xf numFmtId="0" fontId="9" fillId="0" borderId="21" xfId="0" applyFont="1" applyBorder="1" applyAlignment="1">
      <alignment horizontal="left"/>
    </xf>
    <xf numFmtId="0" fontId="9" fillId="0" borderId="0" xfId="0" applyFont="1" applyAlignment="1">
      <alignment horizontal="left"/>
    </xf>
    <xf numFmtId="0" fontId="9" fillId="0" borderId="0" xfId="0" applyFont="1" applyAlignment="1">
      <alignment horizontal="center"/>
    </xf>
    <xf numFmtId="4" fontId="9" fillId="2" borderId="3" xfId="0" applyNumberFormat="1" applyFont="1" applyFill="1" applyBorder="1" applyAlignment="1">
      <alignment horizontal="left" vertical="center"/>
    </xf>
    <xf numFmtId="0" fontId="8" fillId="2" borderId="3" xfId="0" applyFont="1" applyFill="1" applyBorder="1" applyAlignment="1">
      <alignment horizontal="left" wrapText="1"/>
    </xf>
    <xf numFmtId="0" fontId="9" fillId="2" borderId="3" xfId="0" applyFont="1" applyFill="1" applyBorder="1" applyAlignment="1">
      <alignment vertical="center"/>
    </xf>
    <xf numFmtId="0" fontId="8" fillId="0" borderId="0" xfId="0" applyFont="1" applyAlignment="1">
      <alignment vertical="center"/>
    </xf>
    <xf numFmtId="0" fontId="16" fillId="0" borderId="0" xfId="0" applyFont="1"/>
    <xf numFmtId="0" fontId="9" fillId="2" borderId="3"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9" fillId="2" borderId="3" xfId="0" applyFont="1" applyFill="1" applyBorder="1" applyAlignment="1">
      <alignment horizontal="left" vertical="center"/>
    </xf>
    <xf numFmtId="0" fontId="1" fillId="2" borderId="3" xfId="0" applyFont="1" applyFill="1" applyBorder="1" applyAlignment="1">
      <alignment vertical="center"/>
    </xf>
    <xf numFmtId="0" fontId="5" fillId="2" borderId="3" xfId="0" applyFont="1" applyFill="1" applyBorder="1" applyAlignment="1">
      <alignment vertical="center" wrapText="1"/>
    </xf>
    <xf numFmtId="0" fontId="7" fillId="2" borderId="3" xfId="0" applyFont="1" applyFill="1" applyBorder="1" applyAlignment="1">
      <alignment vertical="center"/>
    </xf>
    <xf numFmtId="0" fontId="8" fillId="2" borderId="3" xfId="0" applyFont="1" applyFill="1" applyBorder="1"/>
    <xf numFmtId="0" fontId="8" fillId="2" borderId="3" xfId="0" applyFont="1" applyFill="1" applyBorder="1" applyAlignment="1">
      <alignment horizontal="right" vertical="center"/>
    </xf>
    <xf numFmtId="0" fontId="17" fillId="2" borderId="3" xfId="0" applyFont="1" applyFill="1" applyBorder="1" applyAlignment="1">
      <alignment vertical="center" wrapText="1"/>
    </xf>
    <xf numFmtId="0" fontId="9" fillId="0" borderId="0" xfId="0" applyFont="1" applyAlignment="1">
      <alignment wrapText="1"/>
    </xf>
    <xf numFmtId="0" fontId="9" fillId="3" borderId="4" xfId="0" applyFont="1" applyFill="1" applyBorder="1" applyAlignment="1">
      <alignment horizontal="center" vertical="center"/>
    </xf>
    <xf numFmtId="0" fontId="8" fillId="2" borderId="3" xfId="0" applyFont="1" applyFill="1" applyBorder="1" applyAlignment="1">
      <alignment horizontal="left" vertical="center" wrapText="1"/>
    </xf>
    <xf numFmtId="0" fontId="9" fillId="0" borderId="0" xfId="0" applyFont="1" applyAlignment="1">
      <alignment horizontal="center" vertical="center"/>
    </xf>
    <xf numFmtId="171" fontId="8" fillId="2" borderId="3" xfId="0" applyNumberFormat="1" applyFont="1" applyFill="1" applyBorder="1" applyAlignment="1">
      <alignment horizontal="right" vertical="center"/>
    </xf>
    <xf numFmtId="0" fontId="18" fillId="0" borderId="31" xfId="0" applyFont="1" applyBorder="1" applyAlignment="1">
      <alignment wrapText="1"/>
    </xf>
    <xf numFmtId="0" fontId="19" fillId="2" borderId="32" xfId="0" applyFont="1" applyFill="1" applyBorder="1" applyAlignment="1">
      <alignment horizontal="center"/>
    </xf>
    <xf numFmtId="0" fontId="19" fillId="2" borderId="32" xfId="0" applyFont="1" applyFill="1" applyBorder="1" applyAlignment="1">
      <alignment horizontal="center" wrapText="1"/>
    </xf>
    <xf numFmtId="4" fontId="8" fillId="3" borderId="4" xfId="0" applyNumberFormat="1" applyFont="1" applyFill="1" applyBorder="1" applyAlignment="1">
      <alignment horizontal="right" vertical="center"/>
    </xf>
    <xf numFmtId="10" fontId="17" fillId="0" borderId="4" xfId="0" applyNumberFormat="1" applyFont="1" applyBorder="1" applyAlignment="1">
      <alignment horizontal="left" vertical="center" wrapText="1"/>
    </xf>
    <xf numFmtId="0" fontId="8" fillId="3" borderId="4" xfId="0" applyFont="1" applyFill="1" applyBorder="1" applyAlignment="1">
      <alignment horizontal="center" vertical="center"/>
    </xf>
    <xf numFmtId="172" fontId="8" fillId="3" borderId="4" xfId="0" applyNumberFormat="1" applyFont="1" applyFill="1" applyBorder="1" applyAlignment="1">
      <alignment horizontal="center" vertical="center"/>
    </xf>
    <xf numFmtId="4" fontId="8" fillId="2" borderId="4" xfId="0" applyNumberFormat="1" applyFont="1" applyFill="1" applyBorder="1" applyAlignment="1">
      <alignment horizontal="right" vertical="center"/>
    </xf>
    <xf numFmtId="4" fontId="8" fillId="3" borderId="19" xfId="0" applyNumberFormat="1" applyFont="1" applyFill="1" applyBorder="1" applyAlignment="1">
      <alignment horizontal="right" vertical="center"/>
    </xf>
    <xf numFmtId="4" fontId="9" fillId="4" borderId="20" xfId="0" applyNumberFormat="1" applyFont="1" applyFill="1" applyBorder="1" applyAlignment="1">
      <alignment horizontal="right" vertical="center" wrapText="1"/>
    </xf>
    <xf numFmtId="10" fontId="17" fillId="0" borderId="36" xfId="0" applyNumberFormat="1" applyFont="1" applyBorder="1" applyAlignment="1">
      <alignment horizontal="left" vertical="center" wrapText="1"/>
    </xf>
    <xf numFmtId="10" fontId="17" fillId="2" borderId="3" xfId="0" applyNumberFormat="1" applyFont="1" applyFill="1" applyBorder="1" applyAlignment="1">
      <alignment horizontal="left" vertical="center" wrapText="1"/>
    </xf>
    <xf numFmtId="4" fontId="8" fillId="3" borderId="37" xfId="0" applyNumberFormat="1" applyFont="1" applyFill="1" applyBorder="1" applyAlignment="1">
      <alignment horizontal="right" vertical="center"/>
    </xf>
    <xf numFmtId="4" fontId="9" fillId="2" borderId="37" xfId="0" applyNumberFormat="1" applyFont="1" applyFill="1" applyBorder="1" applyAlignment="1">
      <alignment horizontal="right" vertical="center"/>
    </xf>
    <xf numFmtId="0" fontId="17" fillId="0" borderId="4" xfId="0" applyFont="1" applyBorder="1" applyAlignment="1">
      <alignment vertical="center" wrapText="1"/>
    </xf>
    <xf numFmtId="4" fontId="8" fillId="2" borderId="38" xfId="0" applyNumberFormat="1" applyFont="1" applyFill="1" applyBorder="1" applyAlignment="1">
      <alignment horizontal="right" vertical="center"/>
    </xf>
    <xf numFmtId="0" fontId="21" fillId="0" borderId="4" xfId="0" applyFont="1" applyBorder="1" applyAlignment="1">
      <alignment horizontal="left" vertical="center" wrapText="1"/>
    </xf>
    <xf numFmtId="0" fontId="17" fillId="0" borderId="4" xfId="0" applyFont="1" applyBorder="1" applyAlignment="1">
      <alignment horizontal="left" vertical="center" wrapText="1"/>
    </xf>
    <xf numFmtId="10" fontId="17" fillId="2" borderId="40" xfId="0" applyNumberFormat="1" applyFont="1" applyFill="1" applyBorder="1" applyAlignment="1">
      <alignment horizontal="left" vertical="center" wrapText="1"/>
    </xf>
    <xf numFmtId="10" fontId="17" fillId="0" borderId="0" xfId="0" applyNumberFormat="1" applyFont="1" applyAlignment="1">
      <alignment horizontal="left" vertical="center" wrapText="1"/>
    </xf>
    <xf numFmtId="4" fontId="8" fillId="2" borderId="19" xfId="0" applyNumberFormat="1" applyFont="1" applyFill="1" applyBorder="1" applyAlignment="1">
      <alignment horizontal="right" vertical="center"/>
    </xf>
    <xf numFmtId="0" fontId="18" fillId="2" borderId="41" xfId="0" applyFont="1" applyFill="1" applyBorder="1" applyAlignment="1">
      <alignment horizontal="left"/>
    </xf>
    <xf numFmtId="0" fontId="18" fillId="2" borderId="41" xfId="0" applyFont="1" applyFill="1" applyBorder="1" applyAlignment="1">
      <alignment horizontal="left" wrapText="1"/>
    </xf>
    <xf numFmtId="0" fontId="18" fillId="0" borderId="31" xfId="0" applyFont="1" applyBorder="1" applyAlignment="1">
      <alignment horizontal="left" wrapText="1"/>
    </xf>
    <xf numFmtId="171" fontId="8" fillId="0" borderId="4" xfId="0" applyNumberFormat="1" applyFont="1" applyBorder="1" applyAlignment="1">
      <alignment horizontal="right" vertical="center"/>
    </xf>
    <xf numFmtId="0" fontId="17" fillId="0" borderId="4" xfId="0" applyFont="1" applyBorder="1" applyAlignment="1">
      <alignment vertical="center" shrinkToFit="1"/>
    </xf>
    <xf numFmtId="171" fontId="8" fillId="3" borderId="4" xfId="0" applyNumberFormat="1" applyFont="1" applyFill="1" applyBorder="1" applyAlignment="1">
      <alignment horizontal="right" vertical="center"/>
    </xf>
    <xf numFmtId="0" fontId="21" fillId="0" borderId="4" xfId="0" applyFont="1" applyBorder="1" applyAlignment="1">
      <alignment vertical="center" wrapText="1"/>
    </xf>
    <xf numFmtId="2" fontId="8" fillId="0" borderId="4" xfId="0" applyNumberFormat="1" applyFont="1" applyBorder="1" applyAlignment="1">
      <alignment horizontal="right" vertical="center"/>
    </xf>
    <xf numFmtId="0" fontId="22" fillId="0" borderId="4" xfId="0" applyFont="1" applyBorder="1" applyAlignment="1">
      <alignment vertical="center" wrapText="1"/>
    </xf>
    <xf numFmtId="171" fontId="8" fillId="3" borderId="19" xfId="0" applyNumberFormat="1" applyFont="1" applyFill="1" applyBorder="1" applyAlignment="1">
      <alignment horizontal="right" vertical="center"/>
    </xf>
    <xf numFmtId="10" fontId="17" fillId="2" borderId="4" xfId="0" applyNumberFormat="1" applyFont="1" applyFill="1" applyBorder="1" applyAlignment="1">
      <alignment horizontal="left" vertical="center" wrapText="1"/>
    </xf>
    <xf numFmtId="0" fontId="9" fillId="2" borderId="3" xfId="0" applyFont="1" applyFill="1" applyBorder="1" applyAlignment="1">
      <alignment horizontal="left"/>
    </xf>
    <xf numFmtId="171" fontId="9" fillId="2" borderId="4" xfId="0" applyNumberFormat="1" applyFont="1" applyFill="1" applyBorder="1" applyAlignment="1">
      <alignment horizontal="right" vertical="center"/>
    </xf>
    <xf numFmtId="0" fontId="17" fillId="2" borderId="4" xfId="0" applyFont="1" applyFill="1" applyBorder="1" applyAlignment="1">
      <alignment vertical="center" wrapText="1"/>
    </xf>
    <xf numFmtId="171" fontId="8" fillId="2" borderId="19" xfId="0" applyNumberFormat="1" applyFont="1" applyFill="1" applyBorder="1" applyAlignment="1">
      <alignment horizontal="right" vertical="center"/>
    </xf>
    <xf numFmtId="0" fontId="21" fillId="2" borderId="3" xfId="0" applyFont="1" applyFill="1" applyBorder="1" applyAlignment="1">
      <alignment horizontal="center" vertical="center" wrapText="1"/>
    </xf>
    <xf numFmtId="171" fontId="9" fillId="2" borderId="44" xfId="0" applyNumberFormat="1" applyFont="1" applyFill="1" applyBorder="1" applyAlignment="1">
      <alignment horizontal="right" vertical="center"/>
    </xf>
    <xf numFmtId="0" fontId="24" fillId="2" borderId="3" xfId="0" applyFont="1" applyFill="1" applyBorder="1" applyAlignment="1">
      <alignment horizontal="left" vertical="center"/>
    </xf>
    <xf numFmtId="0" fontId="24" fillId="2" borderId="3" xfId="0" applyFont="1" applyFill="1" applyBorder="1" applyAlignment="1">
      <alignment horizontal="left" vertical="center" wrapText="1"/>
    </xf>
    <xf numFmtId="0" fontId="8" fillId="0" borderId="0" xfId="0" applyFont="1" applyAlignment="1">
      <alignment wrapText="1"/>
    </xf>
    <xf numFmtId="0" fontId="26" fillId="0" borderId="0" xfId="0" applyFont="1"/>
    <xf numFmtId="0" fontId="28" fillId="2" borderId="3" xfId="0" applyFont="1" applyFill="1" applyBorder="1"/>
    <xf numFmtId="0" fontId="14" fillId="2" borderId="3" xfId="0" applyFont="1" applyFill="1" applyBorder="1"/>
    <xf numFmtId="0" fontId="16" fillId="0" borderId="45" xfId="0" applyFont="1" applyBorder="1" applyAlignment="1">
      <alignment horizontal="center"/>
    </xf>
    <xf numFmtId="0" fontId="16" fillId="0" borderId="46" xfId="0" applyFont="1" applyBorder="1" applyAlignment="1">
      <alignment horizontal="center"/>
    </xf>
    <xf numFmtId="0" fontId="14" fillId="2" borderId="47" xfId="0" applyFont="1" applyFill="1" applyBorder="1"/>
    <xf numFmtId="10" fontId="16" fillId="3" borderId="48" xfId="0" applyNumberFormat="1" applyFont="1" applyFill="1" applyBorder="1" applyAlignment="1">
      <alignment horizontal="center" vertical="center"/>
    </xf>
    <xf numFmtId="0" fontId="14" fillId="2" borderId="49" xfId="0" applyFont="1" applyFill="1" applyBorder="1"/>
    <xf numFmtId="10" fontId="16" fillId="3" borderId="50" xfId="0" applyNumberFormat="1" applyFont="1" applyFill="1" applyBorder="1" applyAlignment="1">
      <alignment horizontal="center" vertical="center"/>
    </xf>
    <xf numFmtId="0" fontId="14" fillId="2" borderId="51" xfId="0" applyFont="1" applyFill="1" applyBorder="1"/>
    <xf numFmtId="10" fontId="16" fillId="3" borderId="52" xfId="0" applyNumberFormat="1" applyFont="1" applyFill="1" applyBorder="1" applyAlignment="1">
      <alignment horizontal="right"/>
    </xf>
    <xf numFmtId="0" fontId="16" fillId="0" borderId="26" xfId="0" applyFont="1" applyBorder="1"/>
    <xf numFmtId="10" fontId="16" fillId="2" borderId="20" xfId="0" applyNumberFormat="1" applyFont="1" applyFill="1" applyBorder="1" applyAlignment="1">
      <alignment horizontal="right"/>
    </xf>
    <xf numFmtId="0" fontId="16" fillId="2" borderId="3" xfId="0" applyFont="1" applyFill="1" applyBorder="1"/>
    <xf numFmtId="10" fontId="16" fillId="2" borderId="3" xfId="0" applyNumberFormat="1" applyFont="1" applyFill="1" applyBorder="1" applyAlignment="1">
      <alignment horizontal="right"/>
    </xf>
    <xf numFmtId="0" fontId="30" fillId="2" borderId="54" xfId="0" applyFont="1" applyFill="1" applyBorder="1"/>
    <xf numFmtId="0" fontId="14" fillId="2" borderId="54" xfId="0" applyFont="1" applyFill="1" applyBorder="1"/>
    <xf numFmtId="0" fontId="9" fillId="2" borderId="57" xfId="0" applyFont="1" applyFill="1" applyBorder="1" applyAlignment="1">
      <alignment horizontal="right" vertical="center" wrapText="1"/>
    </xf>
    <xf numFmtId="164" fontId="8" fillId="2" borderId="58" xfId="0" applyNumberFormat="1" applyFont="1" applyFill="1" applyBorder="1" applyAlignment="1">
      <alignment horizontal="center" vertical="center" wrapText="1"/>
    </xf>
    <xf numFmtId="0" fontId="9" fillId="2" borderId="57" xfId="0" applyFont="1" applyFill="1" applyBorder="1" applyAlignment="1">
      <alignment horizontal="right" vertical="center"/>
    </xf>
    <xf numFmtId="0" fontId="5" fillId="2" borderId="3" xfId="0" applyFont="1" applyFill="1" applyBorder="1" applyAlignment="1">
      <alignment horizontal="center" vertical="center" wrapText="1"/>
    </xf>
    <xf numFmtId="0" fontId="28" fillId="2" borderId="3" xfId="0" applyFont="1" applyFill="1" applyBorder="1" applyAlignment="1">
      <alignment vertical="center" wrapText="1"/>
    </xf>
    <xf numFmtId="0" fontId="32" fillId="2" borderId="3" xfId="0" applyFont="1" applyFill="1" applyBorder="1" applyAlignment="1">
      <alignment vertical="center" wrapText="1"/>
    </xf>
    <xf numFmtId="0" fontId="8" fillId="0" borderId="59" xfId="0" applyFont="1" applyBorder="1"/>
    <xf numFmtId="0" fontId="8" fillId="0" borderId="60" xfId="0" applyFont="1" applyBorder="1"/>
    <xf numFmtId="0" fontId="33" fillId="2" borderId="63" xfId="0" applyFont="1" applyFill="1" applyBorder="1" applyAlignment="1">
      <alignment horizontal="left"/>
    </xf>
    <xf numFmtId="0" fontId="27" fillId="8" borderId="4" xfId="0" applyFont="1" applyFill="1" applyBorder="1" applyAlignment="1">
      <alignment horizontal="center" vertical="center" wrapText="1"/>
    </xf>
    <xf numFmtId="0" fontId="20" fillId="8" borderId="4" xfId="0" applyFont="1" applyFill="1" applyBorder="1" applyAlignment="1">
      <alignment horizontal="center" vertical="center" wrapText="1"/>
    </xf>
    <xf numFmtId="0" fontId="20" fillId="8" borderId="64"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8" fillId="0" borderId="4" xfId="0" applyFont="1" applyBorder="1" applyAlignment="1">
      <alignment horizontal="center" vertical="center"/>
    </xf>
    <xf numFmtId="0" fontId="14" fillId="0" borderId="4" xfId="0" applyFont="1" applyBorder="1" applyAlignment="1">
      <alignment horizontal="left" vertical="center" wrapText="1"/>
    </xf>
    <xf numFmtId="1" fontId="8" fillId="0" borderId="4" xfId="0" applyNumberFormat="1" applyFont="1" applyBorder="1" applyAlignment="1">
      <alignment horizontal="center" vertical="center"/>
    </xf>
    <xf numFmtId="3" fontId="8" fillId="0" borderId="4" xfId="0" applyNumberFormat="1" applyFont="1" applyBorder="1" applyAlignment="1">
      <alignment horizontal="center" vertical="center"/>
    </xf>
    <xf numFmtId="170" fontId="9" fillId="0" borderId="4" xfId="0" applyNumberFormat="1" applyFont="1" applyBorder="1" applyAlignment="1">
      <alignment horizontal="right" vertical="center"/>
    </xf>
    <xf numFmtId="3" fontId="8" fillId="0" borderId="0" xfId="0" applyNumberFormat="1" applyFont="1" applyAlignment="1">
      <alignment horizontal="center" vertical="center" wrapText="1"/>
    </xf>
    <xf numFmtId="0" fontId="8" fillId="5" borderId="4" xfId="0" applyFont="1" applyFill="1" applyBorder="1" applyAlignment="1">
      <alignment horizontal="center" vertical="center"/>
    </xf>
    <xf numFmtId="0" fontId="14" fillId="5" borderId="4" xfId="0" applyFont="1" applyFill="1" applyBorder="1" applyAlignment="1">
      <alignment horizontal="left" vertical="center" wrapText="1"/>
    </xf>
    <xf numFmtId="3" fontId="8" fillId="5" borderId="4" xfId="0" applyNumberFormat="1" applyFont="1" applyFill="1" applyBorder="1" applyAlignment="1">
      <alignment horizontal="center" vertical="center"/>
    </xf>
    <xf numFmtId="170" fontId="9" fillId="5" borderId="4" xfId="0" applyNumberFormat="1" applyFont="1" applyFill="1" applyBorder="1" applyAlignment="1">
      <alignment horizontal="right" vertical="center"/>
    </xf>
    <xf numFmtId="0" fontId="9"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4" fontId="8" fillId="0" borderId="0" xfId="0" applyNumberFormat="1" applyFont="1" applyAlignment="1">
      <alignment horizontal="right" vertical="center"/>
    </xf>
    <xf numFmtId="170" fontId="9" fillId="9" borderId="20" xfId="0" applyNumberFormat="1" applyFont="1" applyFill="1" applyBorder="1" applyAlignment="1">
      <alignment horizontal="right" vertical="center"/>
    </xf>
    <xf numFmtId="170" fontId="9" fillId="2" borderId="57" xfId="0" applyNumberFormat="1" applyFont="1" applyFill="1" applyBorder="1" applyAlignment="1">
      <alignment horizontal="right" vertical="center" wrapText="1"/>
    </xf>
    <xf numFmtId="170" fontId="9" fillId="2" borderId="57" xfId="0" applyNumberFormat="1" applyFont="1" applyFill="1" applyBorder="1" applyAlignment="1">
      <alignment horizontal="right" vertical="center"/>
    </xf>
    <xf numFmtId="0" fontId="8" fillId="2" borderId="3" xfId="0" applyFont="1" applyFill="1" applyBorder="1" applyAlignment="1">
      <alignment horizontal="center" vertical="center" wrapText="1"/>
    </xf>
    <xf numFmtId="0" fontId="13" fillId="0" borderId="0" xfId="0" applyFont="1" applyAlignment="1">
      <alignment horizontal="center" vertical="center" wrapText="1"/>
    </xf>
    <xf numFmtId="0" fontId="33" fillId="2" borderId="63" xfId="0" applyFont="1" applyFill="1" applyBorder="1"/>
    <xf numFmtId="0" fontId="20" fillId="8" borderId="19" xfId="0" applyFont="1" applyFill="1" applyBorder="1" applyAlignment="1">
      <alignment horizontal="center" vertical="center" wrapText="1"/>
    </xf>
    <xf numFmtId="0" fontId="8" fillId="0" borderId="14" xfId="0" applyFont="1" applyBorder="1" applyAlignment="1">
      <alignment horizontal="left" vertical="center" wrapText="1"/>
    </xf>
    <xf numFmtId="3" fontId="8" fillId="0" borderId="12" xfId="0" applyNumberFormat="1" applyFont="1" applyBorder="1" applyAlignment="1">
      <alignment horizontal="center" vertical="center" wrapText="1"/>
    </xf>
    <xf numFmtId="170" fontId="8" fillId="0" borderId="4" xfId="0" applyNumberFormat="1" applyFont="1" applyBorder="1" applyAlignment="1">
      <alignment horizontal="right" vertical="center"/>
    </xf>
    <xf numFmtId="0" fontId="8" fillId="5" borderId="4" xfId="0" applyFont="1" applyFill="1" applyBorder="1" applyAlignment="1">
      <alignment horizontal="left" vertical="center" wrapText="1"/>
    </xf>
    <xf numFmtId="0" fontId="27" fillId="8" borderId="19" xfId="0" applyFont="1" applyFill="1" applyBorder="1" applyAlignment="1">
      <alignment horizontal="center" vertical="center" wrapText="1"/>
    </xf>
    <xf numFmtId="0" fontId="8" fillId="5" borderId="65" xfId="0" applyFont="1" applyFill="1" applyBorder="1" applyAlignment="1">
      <alignment horizontal="left" vertical="center" wrapText="1"/>
    </xf>
    <xf numFmtId="1" fontId="8" fillId="5" borderId="4" xfId="0" applyNumberFormat="1" applyFont="1" applyFill="1" applyBorder="1" applyAlignment="1">
      <alignment horizontal="center" vertical="center"/>
    </xf>
    <xf numFmtId="3" fontId="8" fillId="5" borderId="37" xfId="0" applyNumberFormat="1" applyFont="1" applyFill="1" applyBorder="1" applyAlignment="1">
      <alignment horizontal="center" vertical="center" wrapText="1"/>
    </xf>
    <xf numFmtId="170" fontId="8" fillId="5" borderId="4" xfId="0" applyNumberFormat="1" applyFont="1" applyFill="1" applyBorder="1" applyAlignment="1">
      <alignment horizontal="right" vertical="center"/>
    </xf>
    <xf numFmtId="0" fontId="8" fillId="0" borderId="14" xfId="0" applyFont="1" applyBorder="1"/>
    <xf numFmtId="0" fontId="8" fillId="0" borderId="4" xfId="0" applyFont="1" applyBorder="1" applyAlignment="1">
      <alignment horizontal="center"/>
    </xf>
    <xf numFmtId="0" fontId="8" fillId="5" borderId="65" xfId="0" applyFont="1" applyFill="1" applyBorder="1"/>
    <xf numFmtId="0" fontId="8" fillId="5" borderId="4" xfId="0" applyFont="1" applyFill="1" applyBorder="1" applyAlignment="1">
      <alignment horizontal="center"/>
    </xf>
    <xf numFmtId="1" fontId="8" fillId="0" borderId="0" xfId="0" applyNumberFormat="1" applyFont="1" applyAlignment="1">
      <alignment horizontal="center" vertical="center"/>
    </xf>
    <xf numFmtId="3" fontId="8" fillId="0" borderId="4" xfId="0" applyNumberFormat="1" applyFont="1" applyBorder="1" applyAlignment="1">
      <alignment horizontal="center" vertical="center" wrapText="1"/>
    </xf>
    <xf numFmtId="1" fontId="8" fillId="5" borderId="3" xfId="0" applyNumberFormat="1" applyFont="1" applyFill="1" applyBorder="1" applyAlignment="1">
      <alignment horizontal="center" vertical="center"/>
    </xf>
    <xf numFmtId="3" fontId="8" fillId="5" borderId="66" xfId="0" applyNumberFormat="1" applyFont="1" applyFill="1" applyBorder="1" applyAlignment="1">
      <alignment horizontal="center" vertical="center" wrapText="1"/>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8" fillId="0" borderId="67" xfId="0" applyFont="1" applyBorder="1"/>
    <xf numFmtId="0" fontId="10" fillId="2" borderId="3" xfId="0" applyFont="1" applyFill="1" applyBorder="1" applyAlignment="1">
      <alignment horizontal="center" vertical="center" wrapText="1"/>
    </xf>
    <xf numFmtId="0" fontId="9" fillId="6" borderId="68" xfId="0" applyFont="1" applyFill="1" applyBorder="1" applyAlignment="1">
      <alignment horizontal="center" vertical="center"/>
    </xf>
    <xf numFmtId="0" fontId="9" fillId="6" borderId="69" xfId="0" applyFont="1" applyFill="1" applyBorder="1" applyAlignment="1">
      <alignment horizontal="center" vertical="center"/>
    </xf>
    <xf numFmtId="0" fontId="33" fillId="2" borderId="3" xfId="0" applyFont="1" applyFill="1" applyBorder="1" applyAlignment="1">
      <alignment horizontal="left"/>
    </xf>
    <xf numFmtId="0" fontId="27" fillId="8" borderId="58" xfId="0" applyFont="1" applyFill="1" applyBorder="1" applyAlignment="1">
      <alignment horizontal="center" vertical="center" wrapText="1"/>
    </xf>
    <xf numFmtId="0" fontId="8" fillId="0" borderId="13" xfId="0" applyFont="1" applyBorder="1" applyAlignment="1">
      <alignment horizontal="center" vertical="center" wrapText="1"/>
    </xf>
    <xf numFmtId="170" fontId="8" fillId="3" borderId="58" xfId="0" applyNumberFormat="1" applyFont="1" applyFill="1" applyBorder="1" applyAlignment="1">
      <alignment horizontal="right" vertical="center"/>
    </xf>
    <xf numFmtId="170" fontId="9" fillId="0" borderId="11" xfId="0" applyNumberFormat="1" applyFont="1" applyBorder="1" applyAlignment="1">
      <alignment horizontal="right" vertical="center"/>
    </xf>
    <xf numFmtId="0" fontId="8" fillId="5" borderId="58" xfId="0" applyFont="1" applyFill="1" applyBorder="1" applyAlignment="1">
      <alignment horizontal="center" vertical="center" wrapText="1"/>
    </xf>
    <xf numFmtId="170" fontId="9" fillId="5" borderId="19" xfId="0" applyNumberFormat="1" applyFont="1" applyFill="1" applyBorder="1" applyAlignment="1">
      <alignment horizontal="right" vertical="center"/>
    </xf>
    <xf numFmtId="4" fontId="8" fillId="5" borderId="19" xfId="0" applyNumberFormat="1" applyFont="1" applyFill="1" applyBorder="1" applyAlignment="1">
      <alignment horizontal="right" vertical="center"/>
    </xf>
    <xf numFmtId="4" fontId="8" fillId="0" borderId="11" xfId="0" applyNumberFormat="1" applyFont="1" applyBorder="1" applyAlignment="1">
      <alignment horizontal="right" vertical="center"/>
    </xf>
    <xf numFmtId="170" fontId="8" fillId="3" borderId="70" xfId="0" applyNumberFormat="1" applyFont="1" applyFill="1" applyBorder="1" applyAlignment="1">
      <alignment horizontal="right" vertical="center"/>
    </xf>
    <xf numFmtId="170" fontId="8" fillId="5" borderId="19" xfId="0" applyNumberFormat="1" applyFont="1" applyFill="1" applyBorder="1" applyAlignment="1">
      <alignment horizontal="right" vertical="center"/>
    </xf>
    <xf numFmtId="170" fontId="8" fillId="0" borderId="11" xfId="0" applyNumberFormat="1" applyFont="1" applyBorder="1" applyAlignment="1">
      <alignment horizontal="right" vertical="center"/>
    </xf>
    <xf numFmtId="170" fontId="8" fillId="3" borderId="4" xfId="0" applyNumberFormat="1" applyFont="1" applyFill="1" applyBorder="1" applyAlignment="1">
      <alignment horizontal="right" vertical="center"/>
    </xf>
    <xf numFmtId="0" fontId="30" fillId="2" borderId="3" xfId="0" applyFont="1" applyFill="1" applyBorder="1"/>
    <xf numFmtId="170" fontId="9" fillId="0" borderId="0" xfId="0" applyNumberFormat="1" applyFont="1" applyAlignment="1">
      <alignment horizontal="right" vertical="center"/>
    </xf>
    <xf numFmtId="0" fontId="34" fillId="10" borderId="72" xfId="0" applyFont="1" applyFill="1" applyBorder="1" applyAlignment="1"/>
    <xf numFmtId="0" fontId="34" fillId="0" borderId="0" xfId="0" applyFont="1" applyAlignment="1"/>
    <xf numFmtId="0" fontId="8" fillId="5" borderId="4" xfId="0" applyFont="1" applyFill="1" applyBorder="1" applyAlignment="1">
      <alignment horizontal="center" vertical="center" wrapText="1"/>
    </xf>
    <xf numFmtId="0" fontId="8" fillId="0" borderId="16" xfId="0" applyFont="1" applyBorder="1" applyAlignment="1">
      <alignment horizontal="center" vertical="center"/>
    </xf>
    <xf numFmtId="170" fontId="8" fillId="3" borderId="73" xfId="0" applyNumberFormat="1" applyFont="1" applyFill="1" applyBorder="1" applyAlignment="1">
      <alignment horizontal="right" vertical="center"/>
    </xf>
    <xf numFmtId="0" fontId="16" fillId="0" borderId="0" xfId="0" applyFont="1" applyAlignment="1">
      <alignment horizontal="right"/>
    </xf>
    <xf numFmtId="170" fontId="12" fillId="6" borderId="20" xfId="0" applyNumberFormat="1" applyFont="1" applyFill="1" applyBorder="1"/>
    <xf numFmtId="164" fontId="8" fillId="0" borderId="4" xfId="0" applyNumberFormat="1" applyFont="1" applyBorder="1" applyAlignment="1">
      <alignment horizontal="right"/>
    </xf>
    <xf numFmtId="0" fontId="27" fillId="8" borderId="64" xfId="0" applyFont="1" applyFill="1" applyBorder="1" applyAlignment="1">
      <alignment horizontal="center" vertical="center" wrapText="1"/>
    </xf>
    <xf numFmtId="0" fontId="8" fillId="0" borderId="12" xfId="0" applyFont="1" applyBorder="1" applyAlignment="1">
      <alignment horizontal="center" vertical="center"/>
    </xf>
    <xf numFmtId="0" fontId="8" fillId="5" borderId="37" xfId="0" applyFont="1" applyFill="1" applyBorder="1" applyAlignment="1">
      <alignment horizontal="center" vertical="center"/>
    </xf>
    <xf numFmtId="0" fontId="8" fillId="0" borderId="4" xfId="0" applyFont="1" applyBorder="1" applyAlignment="1">
      <alignment horizontal="left" vertical="center" wrapText="1"/>
    </xf>
    <xf numFmtId="4" fontId="8" fillId="2" borderId="3" xfId="0" applyNumberFormat="1" applyFont="1" applyFill="1" applyBorder="1" applyAlignment="1">
      <alignment horizontal="center" vertical="center"/>
    </xf>
    <xf numFmtId="170" fontId="9" fillId="0" borderId="16" xfId="0" applyNumberFormat="1" applyFont="1" applyBorder="1" applyAlignment="1">
      <alignment vertical="center"/>
    </xf>
    <xf numFmtId="170" fontId="35" fillId="6" borderId="20" xfId="0" applyNumberFormat="1" applyFont="1" applyFill="1" applyBorder="1"/>
    <xf numFmtId="0" fontId="10" fillId="2" borderId="3" xfId="0" applyFont="1" applyFill="1" applyBorder="1" applyAlignment="1">
      <alignment vertical="center" wrapText="1"/>
    </xf>
    <xf numFmtId="0" fontId="9" fillId="2" borderId="3" xfId="0" applyFont="1" applyFill="1" applyBorder="1" applyAlignment="1">
      <alignment vertical="center" wrapText="1"/>
    </xf>
    <xf numFmtId="164" fontId="8" fillId="0" borderId="4" xfId="0" applyNumberFormat="1" applyFont="1" applyBorder="1"/>
    <xf numFmtId="0" fontId="8" fillId="0" borderId="13" xfId="0" applyFont="1" applyBorder="1" applyAlignment="1">
      <alignment horizontal="left" vertical="center" wrapText="1"/>
    </xf>
    <xf numFmtId="0" fontId="8" fillId="5" borderId="58" xfId="0" applyFont="1" applyFill="1" applyBorder="1" applyAlignment="1">
      <alignment horizontal="left" vertical="center" wrapText="1"/>
    </xf>
    <xf numFmtId="170" fontId="8" fillId="0" borderId="0" xfId="0" applyNumberFormat="1" applyFont="1" applyAlignment="1">
      <alignment horizontal="right" vertical="center"/>
    </xf>
    <xf numFmtId="0" fontId="8" fillId="0" borderId="0" xfId="0" applyFont="1" applyAlignment="1">
      <alignment vertical="center" wrapText="1"/>
    </xf>
    <xf numFmtId="173" fontId="8" fillId="0" borderId="0" xfId="0" applyNumberFormat="1" applyFont="1" applyAlignment="1">
      <alignment horizontal="center" vertical="center"/>
    </xf>
    <xf numFmtId="0" fontId="8" fillId="0" borderId="4" xfId="0" applyFont="1" applyBorder="1" applyAlignment="1">
      <alignment horizontal="center" vertical="center" wrapText="1"/>
    </xf>
    <xf numFmtId="4" fontId="8" fillId="0" borderId="0" xfId="0" applyNumberFormat="1" applyFont="1" applyAlignment="1">
      <alignment horizontal="center"/>
    </xf>
    <xf numFmtId="170" fontId="8" fillId="0" borderId="78" xfId="0" applyNumberFormat="1" applyFont="1" applyBorder="1" applyAlignment="1">
      <alignment horizontal="right" vertical="center"/>
    </xf>
    <xf numFmtId="1" fontId="8" fillId="0" borderId="0" xfId="0" applyNumberFormat="1" applyFont="1" applyAlignment="1">
      <alignment horizontal="center" vertical="center" wrapText="1"/>
    </xf>
    <xf numFmtId="0" fontId="14" fillId="0" borderId="0" xfId="0" applyFont="1" applyAlignment="1">
      <alignment horizontal="right"/>
    </xf>
    <xf numFmtId="164" fontId="14" fillId="0" borderId="4" xfId="0" applyNumberFormat="1" applyFont="1" applyBorder="1" applyAlignment="1">
      <alignment horizontal="right"/>
    </xf>
    <xf numFmtId="0" fontId="14" fillId="0" borderId="4" xfId="0" applyFont="1" applyBorder="1" applyAlignment="1">
      <alignment horizontal="right"/>
    </xf>
    <xf numFmtId="0" fontId="7" fillId="2" borderId="3" xfId="0" applyFont="1" applyFill="1" applyBorder="1" applyAlignment="1">
      <alignment horizontal="left"/>
    </xf>
    <xf numFmtId="170" fontId="9" fillId="0" borderId="20" xfId="0" applyNumberFormat="1" applyFont="1" applyBorder="1" applyAlignment="1">
      <alignment horizontal="right" vertical="center"/>
    </xf>
    <xf numFmtId="0" fontId="14" fillId="0" borderId="25" xfId="0" applyFont="1" applyBorder="1" applyAlignment="1">
      <alignment horizontal="left" vertical="center" wrapText="1"/>
    </xf>
    <xf numFmtId="0" fontId="14" fillId="5" borderId="73" xfId="0" applyFont="1" applyFill="1" applyBorder="1" applyAlignment="1">
      <alignment horizontal="left" vertical="center" wrapText="1"/>
    </xf>
    <xf numFmtId="0" fontId="14" fillId="5" borderId="73" xfId="0" applyFont="1" applyFill="1" applyBorder="1" applyAlignment="1">
      <alignment horizontal="center" vertical="center" wrapText="1"/>
    </xf>
    <xf numFmtId="0" fontId="8" fillId="5" borderId="17" xfId="0" applyFont="1" applyFill="1" applyBorder="1" applyAlignment="1">
      <alignment horizontal="center" vertical="center"/>
    </xf>
    <xf numFmtId="0" fontId="14" fillId="0" borderId="0" xfId="0" applyFont="1" applyAlignment="1">
      <alignment horizontal="left" vertical="center" wrapText="1"/>
    </xf>
    <xf numFmtId="0" fontId="14" fillId="0" borderId="0" xfId="0" applyFont="1" applyAlignment="1">
      <alignment horizontal="center" vertical="center" wrapText="1"/>
    </xf>
    <xf numFmtId="0" fontId="14" fillId="5" borderId="4" xfId="0" applyFont="1" applyFill="1" applyBorder="1" applyAlignment="1">
      <alignment horizontal="center" vertical="center" wrapText="1"/>
    </xf>
    <xf numFmtId="0" fontId="14" fillId="0" borderId="25" xfId="0" applyFont="1" applyBorder="1" applyAlignment="1">
      <alignment horizontal="center" vertical="center" wrapText="1"/>
    </xf>
    <xf numFmtId="0" fontId="8" fillId="0" borderId="18" xfId="0" applyFont="1" applyBorder="1" applyAlignment="1">
      <alignment horizontal="center" vertical="center"/>
    </xf>
    <xf numFmtId="170" fontId="16" fillId="6" borderId="20" xfId="0" applyNumberFormat="1" applyFont="1" applyFill="1" applyBorder="1"/>
    <xf numFmtId="0" fontId="9" fillId="2" borderId="3" xfId="0" applyFont="1" applyFill="1" applyBorder="1" applyAlignment="1">
      <alignment horizontal="center"/>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4" fontId="14" fillId="0" borderId="12" xfId="0" applyNumberFormat="1" applyFont="1" applyBorder="1" applyAlignment="1">
      <alignment horizontal="left" vertical="center" wrapText="1"/>
    </xf>
    <xf numFmtId="0" fontId="8" fillId="2" borderId="4" xfId="0" applyFont="1" applyFill="1" applyBorder="1" applyAlignment="1">
      <alignment horizontal="center" vertical="center"/>
    </xf>
    <xf numFmtId="0" fontId="8" fillId="0" borderId="13" xfId="0" applyFont="1" applyBorder="1"/>
    <xf numFmtId="4" fontId="8" fillId="2" borderId="3" xfId="0" applyNumberFormat="1" applyFont="1" applyFill="1" applyBorder="1" applyAlignment="1">
      <alignment horizontal="center"/>
    </xf>
    <xf numFmtId="4" fontId="8" fillId="2" borderId="3" xfId="0" applyNumberFormat="1" applyFont="1" applyFill="1" applyBorder="1"/>
    <xf numFmtId="0" fontId="9" fillId="4" borderId="17" xfId="0" applyFont="1" applyFill="1" applyBorder="1" applyAlignment="1">
      <alignment horizontal="center" vertical="center" wrapText="1"/>
    </xf>
    <xf numFmtId="4" fontId="8" fillId="2" borderId="3" xfId="0" applyNumberFormat="1" applyFont="1" applyFill="1" applyBorder="1" applyAlignment="1">
      <alignment vertical="center"/>
    </xf>
    <xf numFmtId="10" fontId="8" fillId="2" borderId="17" xfId="0" applyNumberFormat="1" applyFont="1" applyFill="1" applyBorder="1" applyAlignment="1">
      <alignment horizontal="center" vertical="center" wrapText="1"/>
    </xf>
    <xf numFmtId="4" fontId="14" fillId="0" borderId="4" xfId="0" applyNumberFormat="1" applyFont="1" applyBorder="1" applyAlignment="1">
      <alignment horizontal="left" vertical="center" wrapText="1"/>
    </xf>
    <xf numFmtId="170" fontId="14" fillId="0" borderId="4" xfId="0" applyNumberFormat="1" applyFont="1" applyBorder="1" applyAlignment="1">
      <alignment horizontal="right" vertical="center"/>
    </xf>
    <xf numFmtId="4" fontId="14" fillId="0" borderId="4" xfId="0" applyNumberFormat="1" applyFont="1" applyBorder="1" applyAlignment="1">
      <alignment horizontal="right" vertical="center"/>
    </xf>
    <xf numFmtId="170" fontId="9" fillId="2" borderId="4" xfId="0" applyNumberFormat="1" applyFont="1" applyFill="1" applyBorder="1" applyAlignment="1">
      <alignment horizontal="right" vertical="center"/>
    </xf>
    <xf numFmtId="4" fontId="14" fillId="5" borderId="4" xfId="0" applyNumberFormat="1" applyFont="1" applyFill="1" applyBorder="1" applyAlignment="1">
      <alignment horizontal="left" vertical="center" wrapText="1"/>
    </xf>
    <xf numFmtId="170" fontId="14" fillId="5" borderId="4" xfId="0" applyNumberFormat="1" applyFont="1" applyFill="1" applyBorder="1" applyAlignment="1">
      <alignment horizontal="right" vertical="center"/>
    </xf>
    <xf numFmtId="4" fontId="14" fillId="5" borderId="4" xfId="0" applyNumberFormat="1" applyFont="1" applyFill="1" applyBorder="1" applyAlignment="1">
      <alignment horizontal="right" vertical="center"/>
    </xf>
    <xf numFmtId="0" fontId="8" fillId="11" borderId="4" xfId="0" applyFont="1" applyFill="1" applyBorder="1" applyAlignment="1">
      <alignment horizontal="center" vertical="center"/>
    </xf>
    <xf numFmtId="4" fontId="14" fillId="11" borderId="4" xfId="0" applyNumberFormat="1" applyFont="1" applyFill="1" applyBorder="1" applyAlignment="1">
      <alignment horizontal="left" vertical="center" wrapText="1"/>
    </xf>
    <xf numFmtId="170" fontId="14" fillId="11" borderId="4" xfId="0" applyNumberFormat="1" applyFont="1" applyFill="1" applyBorder="1" applyAlignment="1">
      <alignment horizontal="right" vertical="center"/>
    </xf>
    <xf numFmtId="4" fontId="14" fillId="11" borderId="4" xfId="0" applyNumberFormat="1" applyFont="1" applyFill="1" applyBorder="1" applyAlignment="1">
      <alignment horizontal="right" vertical="center"/>
    </xf>
    <xf numFmtId="4" fontId="8" fillId="11" borderId="4" xfId="0" applyNumberFormat="1" applyFont="1" applyFill="1" applyBorder="1" applyAlignment="1">
      <alignment horizontal="right" vertical="center"/>
    </xf>
    <xf numFmtId="170" fontId="9" fillId="11" borderId="4" xfId="0" applyNumberFormat="1" applyFont="1" applyFill="1" applyBorder="1" applyAlignment="1">
      <alignment horizontal="right" vertical="center"/>
    </xf>
    <xf numFmtId="0" fontId="8" fillId="11" borderId="19" xfId="0" applyFont="1" applyFill="1" applyBorder="1" applyAlignment="1">
      <alignment horizontal="center" vertical="center"/>
    </xf>
    <xf numFmtId="4" fontId="14" fillId="11" borderId="19" xfId="0" applyNumberFormat="1" applyFont="1" applyFill="1" applyBorder="1" applyAlignment="1">
      <alignment horizontal="left" vertical="center" wrapText="1"/>
    </xf>
    <xf numFmtId="170" fontId="14" fillId="11" borderId="19" xfId="0" applyNumberFormat="1" applyFont="1" applyFill="1" applyBorder="1" applyAlignment="1">
      <alignment horizontal="right" vertical="center"/>
    </xf>
    <xf numFmtId="4" fontId="14" fillId="11" borderId="19" xfId="0" applyNumberFormat="1" applyFont="1" applyFill="1" applyBorder="1" applyAlignment="1">
      <alignment horizontal="right" vertical="center"/>
    </xf>
    <xf numFmtId="4" fontId="8" fillId="11" borderId="19" xfId="0" applyNumberFormat="1" applyFont="1" applyFill="1" applyBorder="1" applyAlignment="1">
      <alignment horizontal="right" vertical="center"/>
    </xf>
    <xf numFmtId="170" fontId="9" fillId="11" borderId="19" xfId="0" applyNumberFormat="1" applyFont="1" applyFill="1" applyBorder="1" applyAlignment="1">
      <alignment horizontal="right" vertical="center"/>
    </xf>
    <xf numFmtId="4" fontId="14" fillId="8" borderId="4" xfId="0" applyNumberFormat="1" applyFont="1" applyFill="1" applyBorder="1" applyAlignment="1">
      <alignment horizontal="left" vertical="center" wrapText="1"/>
    </xf>
    <xf numFmtId="0" fontId="8" fillId="5" borderId="19" xfId="0" applyFont="1" applyFill="1" applyBorder="1" applyAlignment="1">
      <alignment horizontal="center" vertical="center"/>
    </xf>
    <xf numFmtId="4" fontId="14" fillId="5" borderId="19" xfId="0" applyNumberFormat="1" applyFont="1" applyFill="1" applyBorder="1" applyAlignment="1">
      <alignment horizontal="left" vertical="center" wrapText="1"/>
    </xf>
    <xf numFmtId="170" fontId="14" fillId="0" borderId="13" xfId="0" applyNumberFormat="1" applyFont="1" applyBorder="1" applyAlignment="1">
      <alignment horizontal="right" vertical="center"/>
    </xf>
    <xf numFmtId="0" fontId="9" fillId="12" borderId="17" xfId="0" applyFont="1" applyFill="1" applyBorder="1" applyAlignment="1">
      <alignment horizontal="center" vertical="center" wrapText="1"/>
    </xf>
    <xf numFmtId="0" fontId="8" fillId="0" borderId="23" xfId="0" applyFont="1" applyBorder="1" applyAlignment="1">
      <alignment horizontal="center" vertical="center"/>
    </xf>
    <xf numFmtId="4" fontId="14" fillId="0" borderId="23" xfId="0" applyNumberFormat="1" applyFont="1" applyBorder="1" applyAlignment="1">
      <alignment horizontal="left" vertical="center" wrapText="1"/>
    </xf>
    <xf numFmtId="174" fontId="8" fillId="2" borderId="3" xfId="0" applyNumberFormat="1" applyFont="1" applyFill="1" applyBorder="1" applyAlignment="1">
      <alignment horizontal="center" vertical="center"/>
    </xf>
    <xf numFmtId="170" fontId="14" fillId="5" borderId="19" xfId="0" applyNumberFormat="1" applyFont="1" applyFill="1" applyBorder="1" applyAlignment="1">
      <alignment horizontal="right" vertical="center"/>
    </xf>
    <xf numFmtId="4" fontId="14" fillId="5" borderId="19" xfId="0" applyNumberFormat="1" applyFont="1" applyFill="1" applyBorder="1" applyAlignment="1">
      <alignment horizontal="right" vertical="center"/>
    </xf>
    <xf numFmtId="170" fontId="14" fillId="0" borderId="11" xfId="0" applyNumberFormat="1" applyFont="1" applyBorder="1" applyAlignment="1">
      <alignment horizontal="right" vertical="center"/>
    </xf>
    <xf numFmtId="4" fontId="14" fillId="0" borderId="11" xfId="0" applyNumberFormat="1" applyFont="1" applyBorder="1" applyAlignment="1">
      <alignment horizontal="right" vertical="center"/>
    </xf>
    <xf numFmtId="0" fontId="21" fillId="2" borderId="1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8" fillId="2" borderId="3" xfId="0" applyFont="1" applyFill="1" applyBorder="1" applyAlignment="1">
      <alignment horizontal="center"/>
    </xf>
    <xf numFmtId="170" fontId="8" fillId="2" borderId="4" xfId="0" applyNumberFormat="1" applyFont="1" applyFill="1" applyBorder="1" applyAlignment="1">
      <alignment horizontal="right" vertical="center"/>
    </xf>
    <xf numFmtId="4" fontId="9" fillId="2" borderId="3" xfId="0" applyNumberFormat="1" applyFont="1" applyFill="1" applyBorder="1" applyAlignment="1">
      <alignment horizontal="center"/>
    </xf>
    <xf numFmtId="0" fontId="8" fillId="0" borderId="0" xfId="0" applyFont="1" applyAlignment="1">
      <alignment horizontal="left" vertical="center"/>
    </xf>
    <xf numFmtId="0" fontId="9" fillId="5" borderId="4" xfId="0" applyFont="1" applyFill="1" applyBorder="1" applyAlignment="1">
      <alignment horizontal="center" vertical="center" wrapText="1"/>
    </xf>
    <xf numFmtId="0" fontId="9" fillId="0" borderId="0" xfId="0" applyFont="1"/>
    <xf numFmtId="2" fontId="8" fillId="0" borderId="0" xfId="0" applyNumberFormat="1" applyFont="1"/>
    <xf numFmtId="0" fontId="41" fillId="0" borderId="0" xfId="0" applyFont="1"/>
    <xf numFmtId="0" fontId="42" fillId="0" borderId="92" xfId="0" applyFont="1" applyBorder="1"/>
    <xf numFmtId="0" fontId="8" fillId="0" borderId="92" xfId="0" applyFont="1" applyBorder="1"/>
    <xf numFmtId="0" fontId="9" fillId="0" borderId="0" xfId="0" applyFont="1" applyAlignment="1">
      <alignment horizontal="left" vertical="center" wrapText="1"/>
    </xf>
    <xf numFmtId="0" fontId="43" fillId="0" borderId="0" xfId="0" applyFont="1"/>
    <xf numFmtId="0" fontId="44" fillId="0" borderId="0" xfId="0" applyFont="1" applyAlignment="1">
      <alignment vertical="center" wrapText="1"/>
    </xf>
    <xf numFmtId="0" fontId="8" fillId="0" borderId="71" xfId="0" applyFont="1" applyBorder="1" applyAlignment="1">
      <alignment horizontal="left" vertical="center" wrapText="1"/>
    </xf>
    <xf numFmtId="0" fontId="8" fillId="0" borderId="89" xfId="0" applyFont="1" applyBorder="1" applyAlignment="1">
      <alignment horizontal="left" vertical="center" wrapText="1"/>
    </xf>
    <xf numFmtId="0" fontId="8" fillId="5" borderId="93" xfId="0" applyFont="1" applyFill="1" applyBorder="1" applyAlignment="1">
      <alignment horizontal="left" vertical="center" wrapText="1"/>
    </xf>
    <xf numFmtId="0" fontId="8" fillId="0" borderId="37" xfId="0" applyFont="1" applyBorder="1" applyAlignment="1">
      <alignment horizontal="center" vertical="center"/>
    </xf>
    <xf numFmtId="0" fontId="8" fillId="5" borderId="71" xfId="0" applyFont="1" applyFill="1" applyBorder="1" applyAlignment="1">
      <alignment horizontal="left" vertical="center" wrapText="1"/>
    </xf>
    <xf numFmtId="0" fontId="8" fillId="5" borderId="89" xfId="0" applyFont="1" applyFill="1" applyBorder="1" applyAlignment="1">
      <alignment horizontal="left" vertical="center" wrapText="1"/>
    </xf>
    <xf numFmtId="0" fontId="8" fillId="0" borderId="93" xfId="0" applyFont="1" applyBorder="1" applyAlignment="1">
      <alignment horizontal="left" vertical="center" wrapText="1"/>
    </xf>
    <xf numFmtId="0" fontId="8" fillId="0" borderId="70" xfId="0" applyFont="1" applyFill="1" applyBorder="1" applyAlignment="1">
      <alignment horizontal="left" vertical="center" wrapText="1"/>
    </xf>
    <xf numFmtId="0" fontId="48" fillId="0" borderId="0" xfId="0" applyFont="1" applyAlignment="1"/>
    <xf numFmtId="0" fontId="8" fillId="0" borderId="3" xfId="0" applyFont="1" applyBorder="1" applyAlignment="1">
      <alignment horizontal="center" vertical="center"/>
    </xf>
    <xf numFmtId="0" fontId="8" fillId="0" borderId="3" xfId="0" applyFont="1" applyBorder="1" applyAlignment="1">
      <alignment horizontal="left" vertical="center" wrapText="1"/>
    </xf>
    <xf numFmtId="0" fontId="8" fillId="0" borderId="3" xfId="0" applyFont="1" applyBorder="1"/>
    <xf numFmtId="0" fontId="8" fillId="0" borderId="3" xfId="0" applyFont="1" applyBorder="1" applyAlignment="1">
      <alignment horizontal="right"/>
    </xf>
    <xf numFmtId="170" fontId="9" fillId="0" borderId="17" xfId="0" applyNumberFormat="1" applyFont="1" applyBorder="1" applyAlignment="1">
      <alignment horizontal="right" vertical="center"/>
    </xf>
    <xf numFmtId="0" fontId="8" fillId="0" borderId="93" xfId="0" applyFont="1" applyBorder="1" applyAlignment="1">
      <alignment horizontal="center" vertical="center"/>
    </xf>
    <xf numFmtId="0" fontId="8" fillId="0" borderId="93" xfId="0" applyFont="1" applyFill="1" applyBorder="1" applyAlignment="1">
      <alignment horizontal="left" vertical="center" wrapText="1"/>
    </xf>
    <xf numFmtId="0" fontId="8" fillId="0" borderId="93" xfId="0" applyFont="1" applyBorder="1" applyAlignment="1">
      <alignment horizontal="center" vertical="center" wrapText="1"/>
    </xf>
    <xf numFmtId="170" fontId="8" fillId="3" borderId="93" xfId="0" applyNumberFormat="1" applyFont="1" applyFill="1" applyBorder="1" applyAlignment="1">
      <alignment horizontal="right" vertical="center"/>
    </xf>
    <xf numFmtId="170" fontId="8" fillId="0" borderId="93" xfId="0" applyNumberFormat="1" applyFont="1" applyBorder="1" applyAlignment="1">
      <alignment horizontal="right" vertical="center"/>
    </xf>
    <xf numFmtId="0" fontId="8" fillId="5" borderId="93" xfId="0" applyFont="1" applyFill="1" applyBorder="1" applyAlignment="1">
      <alignment horizontal="center" vertical="center"/>
    </xf>
    <xf numFmtId="0" fontId="8" fillId="5" borderId="93" xfId="0" applyFont="1" applyFill="1" applyBorder="1" applyAlignment="1">
      <alignment horizontal="center" vertical="center" wrapText="1"/>
    </xf>
    <xf numFmtId="170" fontId="8" fillId="5" borderId="93" xfId="0" applyNumberFormat="1" applyFont="1" applyFill="1" applyBorder="1" applyAlignment="1">
      <alignment horizontal="right" vertical="center"/>
    </xf>
    <xf numFmtId="170" fontId="8" fillId="0" borderId="19" xfId="0" applyNumberFormat="1" applyFont="1" applyBorder="1" applyAlignment="1">
      <alignment horizontal="right" vertical="center"/>
    </xf>
    <xf numFmtId="170" fontId="9" fillId="13" borderId="94" xfId="0" applyNumberFormat="1" applyFont="1" applyFill="1" applyBorder="1" applyAlignment="1">
      <alignment horizontal="right" vertical="center"/>
    </xf>
    <xf numFmtId="0" fontId="7" fillId="0" borderId="3" xfId="0" applyFont="1" applyBorder="1" applyAlignment="1">
      <alignment horizontal="left"/>
    </xf>
    <xf numFmtId="0" fontId="2" fillId="0" borderId="3" xfId="0" applyFont="1" applyBorder="1"/>
    <xf numFmtId="0" fontId="20" fillId="8" borderId="93" xfId="0" applyFont="1" applyFill="1" applyBorder="1" applyAlignment="1">
      <alignment horizontal="center" vertical="center" wrapText="1"/>
    </xf>
    <xf numFmtId="0" fontId="8" fillId="0" borderId="93" xfId="0" applyFont="1" applyBorder="1" applyAlignment="1">
      <alignment vertical="center" wrapText="1"/>
    </xf>
    <xf numFmtId="173" fontId="8" fillId="0" borderId="93" xfId="0" applyNumberFormat="1" applyFont="1" applyBorder="1" applyAlignment="1">
      <alignment horizontal="center" vertical="center"/>
    </xf>
    <xf numFmtId="0" fontId="8" fillId="8" borderId="93" xfId="0" applyFont="1" applyFill="1" applyBorder="1" applyAlignment="1">
      <alignment horizontal="center" vertical="center" wrapText="1"/>
    </xf>
    <xf numFmtId="173" fontId="8" fillId="8" borderId="93" xfId="0" applyNumberFormat="1" applyFont="1" applyFill="1" applyBorder="1" applyAlignment="1">
      <alignment horizontal="center" vertical="center"/>
    </xf>
    <xf numFmtId="173" fontId="8" fillId="5" borderId="93"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vertical="center" wrapText="1"/>
    </xf>
    <xf numFmtId="0" fontId="8" fillId="0" borderId="3" xfId="0" applyFont="1" applyFill="1" applyBorder="1" applyAlignment="1">
      <alignment horizontal="center" vertical="center" wrapText="1"/>
    </xf>
    <xf numFmtId="173" fontId="8" fillId="0" borderId="3" xfId="0" applyNumberFormat="1" applyFont="1" applyFill="1" applyBorder="1" applyAlignment="1">
      <alignment horizontal="center" vertical="center"/>
    </xf>
    <xf numFmtId="4" fontId="8" fillId="0" borderId="3" xfId="0" applyNumberFormat="1" applyFont="1" applyFill="1" applyBorder="1" applyAlignment="1">
      <alignment horizontal="right" vertical="center"/>
    </xf>
    <xf numFmtId="170" fontId="9" fillId="0" borderId="3" xfId="0" applyNumberFormat="1" applyFont="1" applyFill="1" applyBorder="1" applyAlignment="1">
      <alignment horizontal="right" vertical="center"/>
    </xf>
    <xf numFmtId="0" fontId="8" fillId="0" borderId="0" xfId="0" applyFont="1" applyFill="1"/>
    <xf numFmtId="0" fontId="0" fillId="0" borderId="0" xfId="0" applyFont="1" applyFill="1" applyAlignment="1"/>
    <xf numFmtId="0" fontId="8" fillId="0" borderId="3" xfId="0" applyFont="1" applyFill="1" applyBorder="1" applyAlignment="1">
      <alignment horizontal="left" vertical="center" wrapText="1"/>
    </xf>
    <xf numFmtId="0" fontId="8" fillId="0" borderId="3" xfId="0" applyFont="1" applyBorder="1" applyAlignment="1">
      <alignment horizontal="center" vertical="center" wrapText="1"/>
    </xf>
    <xf numFmtId="170" fontId="8" fillId="0" borderId="3" xfId="0" applyNumberFormat="1" applyFont="1" applyBorder="1" applyAlignment="1">
      <alignment horizontal="right" vertical="center"/>
    </xf>
    <xf numFmtId="170" fontId="8" fillId="0" borderId="3" xfId="0" applyNumberFormat="1" applyFont="1" applyFill="1" applyBorder="1" applyAlignment="1">
      <alignment horizontal="right" vertical="center"/>
    </xf>
    <xf numFmtId="4" fontId="8" fillId="0" borderId="19" xfId="0" applyNumberFormat="1" applyFont="1" applyBorder="1" applyAlignment="1">
      <alignment horizontal="right" vertical="center"/>
    </xf>
    <xf numFmtId="0" fontId="8" fillId="0" borderId="3" xfId="0" applyFont="1" applyFill="1" applyBorder="1"/>
    <xf numFmtId="170" fontId="8" fillId="0" borderId="93" xfId="0" applyNumberFormat="1" applyFont="1" applyFill="1" applyBorder="1" applyAlignment="1">
      <alignment horizontal="right" vertical="center"/>
    </xf>
    <xf numFmtId="0" fontId="33" fillId="0" borderId="3" xfId="0" applyFont="1" applyFill="1" applyBorder="1" applyAlignment="1">
      <alignment horizontal="left"/>
    </xf>
    <xf numFmtId="170" fontId="14" fillId="0" borderId="19" xfId="0" applyNumberFormat="1" applyFont="1" applyBorder="1"/>
    <xf numFmtId="170" fontId="8" fillId="0" borderId="93" xfId="0" applyNumberFormat="1" applyFont="1" applyBorder="1" applyAlignment="1">
      <alignment horizontal="right"/>
    </xf>
    <xf numFmtId="170" fontId="14" fillId="0" borderId="93" xfId="0" applyNumberFormat="1" applyFont="1" applyBorder="1"/>
    <xf numFmtId="164" fontId="11" fillId="0" borderId="3" xfId="0" applyNumberFormat="1" applyFont="1" applyBorder="1" applyAlignment="1">
      <alignment horizontal="center"/>
    </xf>
    <xf numFmtId="49" fontId="11" fillId="0" borderId="3" xfId="0" applyNumberFormat="1" applyFont="1" applyBorder="1" applyAlignment="1">
      <alignment horizontal="center"/>
    </xf>
    <xf numFmtId="0" fontId="49" fillId="0" borderId="93" xfId="0" applyFont="1" applyBorder="1" applyAlignment="1">
      <alignment horizontal="right"/>
    </xf>
    <xf numFmtId="0" fontId="49" fillId="0" borderId="3" xfId="0" applyFont="1" applyBorder="1" applyAlignment="1">
      <alignment horizontal="right"/>
    </xf>
    <xf numFmtId="0" fontId="2" fillId="0" borderId="4" xfId="0" applyFont="1" applyBorder="1" applyAlignment="1">
      <alignment horizontal="left" vertical="center" wrapText="1"/>
    </xf>
    <xf numFmtId="1" fontId="8" fillId="0" borderId="3" xfId="0" applyNumberFormat="1" applyFont="1" applyBorder="1" applyAlignment="1">
      <alignment horizontal="center" vertical="center"/>
    </xf>
    <xf numFmtId="3" fontId="8" fillId="0" borderId="3" xfId="0" applyNumberFormat="1" applyFont="1" applyBorder="1" applyAlignment="1">
      <alignment horizontal="center" vertical="center" wrapText="1"/>
    </xf>
    <xf numFmtId="4" fontId="8" fillId="0" borderId="3" xfId="0" applyNumberFormat="1" applyFont="1" applyBorder="1" applyAlignment="1">
      <alignment horizontal="right" vertical="center"/>
    </xf>
    <xf numFmtId="4" fontId="8" fillId="0" borderId="93" xfId="0" applyNumberFormat="1" applyFont="1" applyBorder="1" applyAlignment="1">
      <alignment horizontal="right" vertical="center"/>
    </xf>
    <xf numFmtId="169" fontId="8" fillId="0" borderId="93" xfId="0" applyNumberFormat="1" applyFont="1" applyBorder="1" applyAlignment="1">
      <alignment horizontal="right"/>
    </xf>
    <xf numFmtId="1" fontId="15" fillId="0" borderId="93" xfId="0" applyNumberFormat="1" applyFont="1" applyBorder="1" applyAlignment="1">
      <alignment horizontal="center" vertical="center"/>
    </xf>
    <xf numFmtId="1" fontId="15" fillId="0" borderId="93" xfId="0" applyNumberFormat="1" applyFont="1" applyBorder="1" applyAlignment="1">
      <alignment horizontal="center" vertical="center" wrapText="1"/>
    </xf>
    <xf numFmtId="169" fontId="8" fillId="0" borderId="93" xfId="0" applyNumberFormat="1" applyFont="1" applyBorder="1" applyAlignment="1">
      <alignment horizontal="center" vertical="center" wrapText="1"/>
    </xf>
    <xf numFmtId="170" fontId="8" fillId="0" borderId="93" xfId="0" applyNumberFormat="1" applyFont="1" applyBorder="1" applyAlignment="1">
      <alignment horizontal="center" vertical="center"/>
    </xf>
    <xf numFmtId="0" fontId="13" fillId="5" borderId="70" xfId="0" applyFont="1" applyFill="1" applyBorder="1" applyAlignment="1">
      <alignment horizontal="center" vertical="center" wrapText="1"/>
    </xf>
    <xf numFmtId="0" fontId="8" fillId="0" borderId="58" xfId="0" applyFont="1" applyBorder="1" applyAlignment="1">
      <alignment horizontal="right"/>
    </xf>
    <xf numFmtId="0" fontId="8" fillId="0" borderId="70" xfId="0" applyFont="1" applyBorder="1" applyAlignment="1">
      <alignment horizontal="right"/>
    </xf>
    <xf numFmtId="0" fontId="8" fillId="0" borderId="97" xfId="0" applyFont="1" applyBorder="1" applyAlignment="1">
      <alignment horizontal="right"/>
    </xf>
    <xf numFmtId="0" fontId="13" fillId="5" borderId="93" xfId="0" applyFont="1" applyFill="1" applyBorder="1" applyAlignment="1">
      <alignment horizontal="center" vertical="center" wrapText="1"/>
    </xf>
    <xf numFmtId="0" fontId="2" fillId="0" borderId="93" xfId="0" applyFont="1" applyBorder="1" applyAlignment="1">
      <alignment horizontal="left" vertical="center" wrapText="1"/>
    </xf>
    <xf numFmtId="0" fontId="2" fillId="0" borderId="93" xfId="0" applyFont="1" applyBorder="1" applyAlignment="1">
      <alignment horizontal="center" vertical="center" wrapText="1"/>
    </xf>
    <xf numFmtId="169" fontId="2" fillId="0" borderId="93" xfId="0" applyNumberFormat="1" applyFont="1" applyBorder="1" applyAlignment="1">
      <alignment horizontal="right"/>
    </xf>
    <xf numFmtId="1" fontId="50" fillId="0" borderId="93" xfId="0" applyNumberFormat="1" applyFont="1" applyBorder="1" applyAlignment="1">
      <alignment horizontal="center" vertical="center"/>
    </xf>
    <xf numFmtId="0" fontId="27" fillId="8" borderId="93" xfId="0" applyFont="1" applyFill="1" applyBorder="1" applyAlignment="1">
      <alignment horizontal="center" vertical="center" wrapText="1"/>
    </xf>
    <xf numFmtId="0" fontId="34" fillId="0" borderId="93" xfId="0" applyFont="1" applyFill="1" applyBorder="1" applyAlignment="1">
      <alignment wrapText="1"/>
    </xf>
    <xf numFmtId="0" fontId="8" fillId="0" borderId="93" xfId="0" applyFont="1" applyFill="1" applyBorder="1" applyAlignment="1">
      <alignment vertical="center" wrapText="1"/>
    </xf>
    <xf numFmtId="0" fontId="20" fillId="8" borderId="99" xfId="0" applyFont="1" applyFill="1" applyBorder="1" applyAlignment="1">
      <alignment horizontal="center" vertical="center" wrapText="1"/>
    </xf>
    <xf numFmtId="0" fontId="8" fillId="0" borderId="93" xfId="0" applyFont="1" applyFill="1" applyBorder="1" applyAlignment="1">
      <alignment horizontal="center" vertical="center"/>
    </xf>
    <xf numFmtId="0" fontId="8" fillId="0" borderId="93" xfId="0" applyFont="1" applyFill="1" applyBorder="1" applyAlignment="1">
      <alignment horizontal="center" vertical="center" wrapText="1"/>
    </xf>
    <xf numFmtId="0" fontId="8" fillId="0" borderId="93" xfId="0" applyFont="1" applyFill="1" applyBorder="1" applyAlignment="1">
      <alignment horizontal="center"/>
    </xf>
    <xf numFmtId="0" fontId="8" fillId="0" borderId="97" xfId="0" applyFont="1" applyFill="1" applyBorder="1" applyAlignment="1">
      <alignment horizontal="center" vertical="center"/>
    </xf>
    <xf numFmtId="170" fontId="8" fillId="0" borderId="95" xfId="0" applyNumberFormat="1" applyFont="1" applyFill="1" applyBorder="1" applyAlignment="1">
      <alignment horizontal="right" vertical="center"/>
    </xf>
    <xf numFmtId="0" fontId="27" fillId="14" borderId="98" xfId="0" applyFont="1" applyFill="1" applyBorder="1" applyAlignment="1">
      <alignment horizontal="center" vertical="center" wrapText="1"/>
    </xf>
    <xf numFmtId="0" fontId="27" fillId="14" borderId="99" xfId="0" applyFont="1" applyFill="1" applyBorder="1" applyAlignment="1">
      <alignment horizontal="center" vertical="center" wrapText="1"/>
    </xf>
    <xf numFmtId="0" fontId="20" fillId="14" borderId="99" xfId="0" applyFont="1" applyFill="1" applyBorder="1" applyAlignment="1">
      <alignment horizontal="center" vertical="center" wrapText="1"/>
    </xf>
    <xf numFmtId="0" fontId="20" fillId="14" borderId="100" xfId="0" applyFont="1" applyFill="1" applyBorder="1" applyAlignment="1">
      <alignment horizontal="center" vertical="center" wrapText="1"/>
    </xf>
    <xf numFmtId="170" fontId="8" fillId="15" borderId="93" xfId="0" applyNumberFormat="1" applyFont="1" applyFill="1" applyBorder="1" applyAlignment="1">
      <alignment horizontal="right" vertical="center"/>
    </xf>
    <xf numFmtId="170" fontId="8" fillId="16" borderId="93" xfId="0" applyNumberFormat="1" applyFont="1" applyFill="1" applyBorder="1" applyAlignment="1">
      <alignment horizontal="right" vertical="center"/>
    </xf>
    <xf numFmtId="0" fontId="8" fillId="0" borderId="96" xfId="0" applyFont="1" applyFill="1" applyBorder="1" applyAlignment="1">
      <alignment horizontal="left" vertical="center" wrapText="1"/>
    </xf>
    <xf numFmtId="0" fontId="8" fillId="0" borderId="101" xfId="0" applyFont="1" applyFill="1" applyBorder="1" applyAlignment="1">
      <alignment horizontal="center" vertical="center"/>
    </xf>
    <xf numFmtId="0" fontId="8" fillId="0" borderId="96" xfId="0" applyFont="1" applyFill="1" applyBorder="1" applyAlignment="1">
      <alignment horizontal="center" vertical="center" wrapText="1"/>
    </xf>
    <xf numFmtId="0" fontId="8" fillId="0" borderId="96" xfId="0" applyFont="1" applyFill="1" applyBorder="1" applyAlignment="1">
      <alignment horizontal="center" vertical="center"/>
    </xf>
    <xf numFmtId="170" fontId="8" fillId="0" borderId="102" xfId="0" applyNumberFormat="1" applyFont="1" applyFill="1" applyBorder="1" applyAlignment="1">
      <alignment horizontal="right" vertical="center"/>
    </xf>
    <xf numFmtId="0" fontId="51" fillId="17" borderId="98" xfId="0" applyFont="1" applyFill="1" applyBorder="1" applyAlignment="1">
      <alignment horizontal="center" vertical="center" wrapText="1"/>
    </xf>
    <xf numFmtId="0" fontId="51" fillId="17" borderId="99" xfId="0" applyFont="1" applyFill="1" applyBorder="1" applyAlignment="1">
      <alignment horizontal="center" vertical="center" wrapText="1"/>
    </xf>
    <xf numFmtId="0" fontId="51" fillId="17" borderId="100" xfId="0" applyFont="1" applyFill="1" applyBorder="1" applyAlignment="1">
      <alignment horizontal="center" vertical="center" wrapText="1"/>
    </xf>
    <xf numFmtId="170" fontId="8" fillId="15" borderId="96" xfId="0" applyNumberFormat="1" applyFont="1" applyFill="1" applyBorder="1" applyAlignment="1">
      <alignment horizontal="right" vertical="center"/>
    </xf>
    <xf numFmtId="170" fontId="8" fillId="16" borderId="96" xfId="0" applyNumberFormat="1" applyFont="1" applyFill="1" applyBorder="1" applyAlignment="1">
      <alignment horizontal="right" vertical="center"/>
    </xf>
    <xf numFmtId="0" fontId="34" fillId="0" borderId="93" xfId="0" applyFont="1" applyFill="1" applyBorder="1" applyAlignment="1">
      <alignment horizontal="center" wrapText="1"/>
    </xf>
    <xf numFmtId="0" fontId="34" fillId="0" borderId="93" xfId="0" applyFont="1" applyFill="1" applyBorder="1" applyAlignment="1">
      <alignment horizontal="center"/>
    </xf>
    <xf numFmtId="173" fontId="8" fillId="0" borderId="93" xfId="0" applyNumberFormat="1" applyFont="1" applyFill="1" applyBorder="1" applyAlignment="1">
      <alignment horizontal="center" vertical="center"/>
    </xf>
    <xf numFmtId="170" fontId="34" fillId="0" borderId="95" xfId="0" applyNumberFormat="1" applyFont="1" applyFill="1" applyBorder="1" applyAlignment="1">
      <alignment horizontal="right"/>
    </xf>
    <xf numFmtId="0" fontId="27" fillId="18" borderId="98" xfId="0" applyFont="1" applyFill="1" applyBorder="1" applyAlignment="1">
      <alignment horizontal="center" vertical="center" wrapText="1"/>
    </xf>
    <xf numFmtId="0" fontId="27" fillId="18" borderId="99" xfId="0" applyFont="1" applyFill="1" applyBorder="1" applyAlignment="1">
      <alignment horizontal="center" vertical="center" wrapText="1"/>
    </xf>
    <xf numFmtId="0" fontId="20" fillId="18" borderId="99" xfId="0" applyFont="1" applyFill="1" applyBorder="1" applyAlignment="1">
      <alignment horizontal="center" vertical="center" wrapText="1"/>
    </xf>
    <xf numFmtId="0" fontId="20" fillId="18" borderId="100" xfId="0" applyFont="1" applyFill="1" applyBorder="1" applyAlignment="1">
      <alignment horizontal="center" vertical="center" wrapText="1"/>
    </xf>
    <xf numFmtId="0" fontId="51" fillId="18" borderId="98" xfId="0" applyFont="1" applyFill="1" applyBorder="1" applyAlignment="1">
      <alignment horizontal="center" vertical="center" wrapText="1"/>
    </xf>
    <xf numFmtId="0" fontId="51" fillId="18" borderId="99" xfId="0" applyFont="1" applyFill="1" applyBorder="1" applyAlignment="1">
      <alignment horizontal="center" vertical="center" wrapText="1"/>
    </xf>
    <xf numFmtId="0" fontId="51" fillId="18" borderId="100" xfId="0" applyFont="1" applyFill="1" applyBorder="1" applyAlignment="1">
      <alignment horizontal="center" vertical="center" wrapText="1"/>
    </xf>
    <xf numFmtId="170" fontId="34" fillId="15" borderId="93" xfId="0" applyNumberFormat="1" applyFont="1" applyFill="1" applyBorder="1" applyAlignment="1">
      <alignment horizontal="right"/>
    </xf>
    <xf numFmtId="0" fontId="8" fillId="0" borderId="12" xfId="0"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xf>
    <xf numFmtId="170" fontId="8" fillId="0" borderId="58" xfId="0" applyNumberFormat="1" applyFont="1" applyFill="1" applyBorder="1" applyAlignment="1">
      <alignment horizontal="right" vertical="center"/>
    </xf>
    <xf numFmtId="0" fontId="8" fillId="0" borderId="37" xfId="0" applyFont="1" applyFill="1" applyBorder="1" applyAlignment="1">
      <alignment horizontal="center" vertical="center"/>
    </xf>
    <xf numFmtId="0" fontId="8" fillId="0" borderId="58" xfId="0" applyFont="1" applyFill="1" applyBorder="1" applyAlignment="1">
      <alignment horizontal="center" vertical="center" wrapText="1"/>
    </xf>
    <xf numFmtId="0" fontId="8" fillId="0" borderId="38" xfId="0" applyFont="1" applyFill="1" applyBorder="1" applyAlignment="1">
      <alignment horizontal="center" vertical="center"/>
    </xf>
    <xf numFmtId="0" fontId="8" fillId="0" borderId="73" xfId="0" applyFont="1" applyFill="1" applyBorder="1" applyAlignment="1">
      <alignment horizontal="left" vertical="center" wrapText="1"/>
    </xf>
    <xf numFmtId="170" fontId="8" fillId="0" borderId="37" xfId="0" applyNumberFormat="1" applyFont="1" applyFill="1" applyBorder="1" applyAlignment="1">
      <alignment horizontal="right" vertical="center"/>
    </xf>
    <xf numFmtId="170" fontId="8" fillId="0" borderId="38" xfId="0" applyNumberFormat="1" applyFont="1" applyFill="1" applyBorder="1" applyAlignment="1">
      <alignment horizontal="right" vertical="center"/>
    </xf>
    <xf numFmtId="0" fontId="33" fillId="2" borderId="3" xfId="0" applyFont="1" applyFill="1" applyBorder="1"/>
    <xf numFmtId="170" fontId="8" fillId="15" borderId="58" xfId="0" applyNumberFormat="1" applyFont="1" applyFill="1" applyBorder="1" applyAlignment="1">
      <alignment horizontal="right" vertical="center"/>
    </xf>
    <xf numFmtId="170" fontId="8" fillId="0" borderId="70" xfId="0" applyNumberFormat="1" applyFont="1" applyFill="1" applyBorder="1" applyAlignment="1">
      <alignment horizontal="right" vertical="center"/>
    </xf>
    <xf numFmtId="0" fontId="8" fillId="0" borderId="65"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19" xfId="0" applyFont="1" applyFill="1" applyBorder="1" applyAlignment="1">
      <alignment horizontal="left" vertical="center" wrapText="1"/>
    </xf>
    <xf numFmtId="0" fontId="8" fillId="0" borderId="7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89" xfId="0" applyFont="1" applyFill="1" applyBorder="1" applyAlignment="1">
      <alignment horizontal="center" vertical="center"/>
    </xf>
    <xf numFmtId="0" fontId="8" fillId="0" borderId="17" xfId="0" applyFont="1" applyFill="1" applyBorder="1" applyAlignment="1">
      <alignment horizontal="left" vertical="center" wrapText="1"/>
    </xf>
    <xf numFmtId="0" fontId="8" fillId="0" borderId="73" xfId="0" applyFont="1" applyFill="1" applyBorder="1" applyAlignment="1">
      <alignment horizontal="center" vertical="center" wrapText="1"/>
    </xf>
    <xf numFmtId="0" fontId="8" fillId="0" borderId="17" xfId="0" applyFont="1" applyFill="1" applyBorder="1" applyAlignment="1">
      <alignment horizontal="center" vertical="center"/>
    </xf>
    <xf numFmtId="170" fontId="8" fillId="0" borderId="73" xfId="0" applyNumberFormat="1" applyFont="1" applyFill="1" applyBorder="1" applyAlignment="1">
      <alignment horizontal="right" vertical="center"/>
    </xf>
    <xf numFmtId="170" fontId="8" fillId="0" borderId="18" xfId="0" applyNumberFormat="1" applyFont="1" applyFill="1" applyBorder="1" applyAlignment="1">
      <alignment horizontal="right" vertical="center"/>
    </xf>
    <xf numFmtId="0" fontId="27" fillId="18" borderId="93" xfId="0" applyFont="1" applyFill="1" applyBorder="1" applyAlignment="1">
      <alignment horizontal="center" vertical="center" wrapText="1"/>
    </xf>
    <xf numFmtId="170" fontId="8" fillId="15" borderId="73" xfId="0" applyNumberFormat="1" applyFont="1" applyFill="1" applyBorder="1" applyAlignment="1">
      <alignment horizontal="right" vertical="center"/>
    </xf>
    <xf numFmtId="170" fontId="8" fillId="15" borderId="70" xfId="0" applyNumberFormat="1" applyFont="1" applyFill="1" applyBorder="1" applyAlignment="1">
      <alignment horizontal="right" vertical="center"/>
    </xf>
    <xf numFmtId="170" fontId="8" fillId="15" borderId="19" xfId="0" applyNumberFormat="1" applyFont="1" applyFill="1" applyBorder="1" applyAlignment="1">
      <alignment horizontal="right" vertical="center"/>
    </xf>
    <xf numFmtId="0" fontId="8" fillId="0" borderId="4" xfId="0" applyFont="1" applyFill="1" applyBorder="1" applyAlignment="1">
      <alignment horizontal="center" vertical="center" wrapText="1"/>
    </xf>
    <xf numFmtId="0" fontId="9" fillId="0" borderId="3" xfId="0" applyFont="1" applyBorder="1" applyAlignment="1">
      <alignment horizontal="right"/>
    </xf>
    <xf numFmtId="170" fontId="9" fillId="0" borderId="103" xfId="0" applyNumberFormat="1" applyFont="1" applyBorder="1" applyAlignment="1">
      <alignment horizontal="right" vertical="center"/>
    </xf>
    <xf numFmtId="0" fontId="20" fillId="18" borderId="98" xfId="0" applyFont="1" applyFill="1" applyBorder="1" applyAlignment="1">
      <alignment horizontal="center" vertical="center" wrapText="1"/>
    </xf>
    <xf numFmtId="170" fontId="10" fillId="15" borderId="96" xfId="0" applyNumberFormat="1" applyFont="1" applyFill="1" applyBorder="1" applyAlignment="1">
      <alignment horizontal="right" vertical="center"/>
    </xf>
    <xf numFmtId="0" fontId="27" fillId="18" borderId="100" xfId="0" applyFont="1" applyFill="1" applyBorder="1" applyAlignment="1">
      <alignment horizontal="center" vertical="center" wrapText="1"/>
    </xf>
    <xf numFmtId="0" fontId="37" fillId="2" borderId="3" xfId="0" applyFont="1" applyFill="1" applyBorder="1" applyAlignment="1">
      <alignment horizontal="left"/>
    </xf>
    <xf numFmtId="0" fontId="8" fillId="5" borderId="18" xfId="0" applyFont="1" applyFill="1" applyBorder="1" applyAlignment="1">
      <alignment horizontal="center" vertical="center"/>
    </xf>
    <xf numFmtId="0" fontId="8" fillId="5" borderId="17" xfId="0" applyFont="1" applyFill="1" applyBorder="1" applyAlignment="1">
      <alignment horizontal="left" vertical="center" wrapText="1"/>
    </xf>
    <xf numFmtId="0" fontId="8" fillId="5" borderId="73" xfId="0" applyFont="1" applyFill="1" applyBorder="1" applyAlignment="1">
      <alignment horizontal="center" vertical="center" wrapText="1"/>
    </xf>
    <xf numFmtId="170" fontId="8" fillId="0" borderId="83" xfId="0" applyNumberFormat="1" applyFont="1" applyBorder="1" applyAlignment="1">
      <alignment horizontal="right" vertical="center"/>
    </xf>
    <xf numFmtId="0" fontId="14" fillId="0" borderId="17" xfId="0" applyFont="1" applyBorder="1" applyAlignment="1">
      <alignment horizontal="center" vertical="center" wrapText="1"/>
    </xf>
    <xf numFmtId="0" fontId="8" fillId="0" borderId="17" xfId="0" applyFont="1" applyBorder="1" applyAlignment="1">
      <alignment horizontal="left" vertical="center" wrapText="1"/>
    </xf>
    <xf numFmtId="0" fontId="8" fillId="0" borderId="17" xfId="0" applyFont="1" applyBorder="1" applyAlignment="1">
      <alignment horizontal="center" vertical="center" wrapText="1"/>
    </xf>
    <xf numFmtId="0" fontId="8" fillId="0" borderId="17" xfId="0" applyFont="1" applyBorder="1" applyAlignment="1">
      <alignment horizontal="center" vertical="center"/>
    </xf>
    <xf numFmtId="170" fontId="8" fillId="0" borderId="17" xfId="0" applyNumberFormat="1" applyFont="1" applyBorder="1" applyAlignment="1">
      <alignment horizontal="right" vertical="center"/>
    </xf>
    <xf numFmtId="0" fontId="27" fillId="0" borderId="93" xfId="0" applyFont="1" applyBorder="1" applyAlignment="1">
      <alignment horizontal="center" vertical="center" wrapText="1"/>
    </xf>
    <xf numFmtId="0" fontId="14" fillId="0" borderId="93" xfId="0" applyFont="1" applyBorder="1" applyAlignment="1">
      <alignment horizontal="left" vertical="center" wrapText="1"/>
    </xf>
    <xf numFmtId="0" fontId="27" fillId="5" borderId="93" xfId="0" applyFont="1" applyFill="1" applyBorder="1" applyAlignment="1">
      <alignment horizontal="center" vertical="center" wrapText="1"/>
    </xf>
    <xf numFmtId="0" fontId="14" fillId="5" borderId="93" xfId="0" applyFont="1" applyFill="1" applyBorder="1" applyAlignment="1">
      <alignment horizontal="left" vertical="center" wrapText="1"/>
    </xf>
    <xf numFmtId="0" fontId="14" fillId="0" borderId="93" xfId="0" applyFont="1" applyBorder="1" applyAlignment="1">
      <alignment horizontal="center" vertical="center" wrapText="1"/>
    </xf>
    <xf numFmtId="0" fontId="14" fillId="5" borderId="93" xfId="0" applyFont="1" applyFill="1" applyBorder="1" applyAlignment="1">
      <alignment horizontal="center" vertical="center" wrapText="1"/>
    </xf>
    <xf numFmtId="0" fontId="52" fillId="2" borderId="3" xfId="0" applyFont="1" applyFill="1" applyBorder="1" applyAlignment="1">
      <alignment horizontal="left"/>
    </xf>
    <xf numFmtId="0" fontId="8" fillId="5" borderId="93" xfId="0" applyFont="1" applyFill="1" applyBorder="1" applyAlignment="1">
      <alignment vertical="center" wrapText="1"/>
    </xf>
    <xf numFmtId="0" fontId="8" fillId="0" borderId="3" xfId="0" applyFont="1" applyBorder="1" applyAlignment="1">
      <alignment vertical="center" wrapText="1"/>
    </xf>
    <xf numFmtId="173" fontId="8" fillId="0" borderId="3" xfId="0" applyNumberFormat="1" applyFont="1" applyBorder="1" applyAlignment="1">
      <alignment horizontal="center" vertical="center"/>
    </xf>
    <xf numFmtId="170" fontId="8" fillId="0" borderId="69" xfId="0" applyNumberFormat="1" applyFont="1" applyBorder="1" applyAlignment="1">
      <alignment horizontal="right" vertical="center"/>
    </xf>
    <xf numFmtId="0" fontId="8" fillId="2" borderId="93" xfId="0" applyFont="1" applyFill="1" applyBorder="1" applyAlignment="1">
      <alignment vertical="center" wrapText="1"/>
    </xf>
    <xf numFmtId="0" fontId="8" fillId="2" borderId="93" xfId="0" applyFont="1" applyFill="1" applyBorder="1" applyAlignment="1">
      <alignment horizontal="center" vertical="center" wrapText="1"/>
    </xf>
    <xf numFmtId="173" fontId="8" fillId="2" borderId="93" xfId="0" applyNumberFormat="1" applyFont="1" applyFill="1" applyBorder="1" applyAlignment="1">
      <alignment horizontal="center" vertical="center"/>
    </xf>
    <xf numFmtId="170" fontId="9" fillId="0" borderId="93" xfId="0" applyNumberFormat="1" applyFont="1" applyBorder="1" applyAlignment="1">
      <alignment horizontal="right" vertical="center"/>
    </xf>
    <xf numFmtId="0" fontId="8" fillId="8" borderId="93" xfId="0" applyFont="1" applyFill="1" applyBorder="1" applyAlignment="1">
      <alignment vertical="center" wrapText="1"/>
    </xf>
    <xf numFmtId="4" fontId="8" fillId="5" borderId="93" xfId="0" applyNumberFormat="1" applyFont="1" applyFill="1" applyBorder="1" applyAlignment="1">
      <alignment horizontal="right" vertical="center"/>
    </xf>
    <xf numFmtId="170" fontId="9" fillId="8" borderId="93" xfId="0" applyNumberFormat="1" applyFont="1" applyFill="1" applyBorder="1" applyAlignment="1">
      <alignment horizontal="right" vertical="center"/>
    </xf>
    <xf numFmtId="0" fontId="8" fillId="5" borderId="17" xfId="0" applyFont="1" applyFill="1" applyBorder="1" applyAlignment="1">
      <alignment vertical="center" wrapText="1"/>
    </xf>
    <xf numFmtId="1" fontId="8" fillId="5" borderId="17" xfId="0" applyNumberFormat="1" applyFont="1" applyFill="1" applyBorder="1" applyAlignment="1">
      <alignment horizontal="center" vertical="center" wrapText="1"/>
    </xf>
    <xf numFmtId="173" fontId="8" fillId="5" borderId="17" xfId="0" applyNumberFormat="1" applyFont="1" applyFill="1" applyBorder="1" applyAlignment="1">
      <alignment horizontal="center" vertical="center"/>
    </xf>
    <xf numFmtId="4" fontId="8" fillId="5" borderId="73" xfId="0" applyNumberFormat="1" applyFont="1" applyFill="1" applyBorder="1" applyAlignment="1">
      <alignment horizontal="right" vertical="center"/>
    </xf>
    <xf numFmtId="170" fontId="9" fillId="5" borderId="73" xfId="0" applyNumberFormat="1" applyFont="1" applyFill="1" applyBorder="1" applyAlignment="1">
      <alignment horizontal="right" vertical="center"/>
    </xf>
    <xf numFmtId="1" fontId="8" fillId="2" borderId="93" xfId="0" applyNumberFormat="1" applyFont="1" applyFill="1" applyBorder="1" applyAlignment="1">
      <alignment horizontal="center" vertical="center" wrapText="1"/>
    </xf>
    <xf numFmtId="1" fontId="8" fillId="5" borderId="93" xfId="0" applyNumberFormat="1" applyFont="1" applyFill="1" applyBorder="1" applyAlignment="1">
      <alignment horizontal="center" vertical="center" wrapText="1"/>
    </xf>
    <xf numFmtId="170" fontId="9" fillId="5" borderId="93" xfId="0" applyNumberFormat="1" applyFont="1" applyFill="1" applyBorder="1" applyAlignment="1">
      <alignment horizontal="right" vertical="center"/>
    </xf>
    <xf numFmtId="0" fontId="8" fillId="0" borderId="17" xfId="0" applyFont="1" applyBorder="1" applyAlignment="1">
      <alignment vertical="center" wrapText="1"/>
    </xf>
    <xf numFmtId="170" fontId="8" fillId="0" borderId="73" xfId="0" applyNumberFormat="1" applyFont="1" applyBorder="1" applyAlignment="1">
      <alignment horizontal="right" vertical="center"/>
    </xf>
    <xf numFmtId="0" fontId="8" fillId="0" borderId="96" xfId="0" applyFont="1" applyFill="1" applyBorder="1" applyAlignment="1">
      <alignment vertical="center" wrapText="1"/>
    </xf>
    <xf numFmtId="173" fontId="8" fillId="0" borderId="96" xfId="0" applyNumberFormat="1" applyFont="1" applyFill="1" applyBorder="1" applyAlignment="1">
      <alignment horizontal="center" vertical="center"/>
    </xf>
    <xf numFmtId="0" fontId="8" fillId="19" borderId="93" xfId="0" applyFont="1" applyFill="1" applyBorder="1" applyAlignment="1">
      <alignment horizontal="center" vertical="center"/>
    </xf>
    <xf numFmtId="0" fontId="8" fillId="19" borderId="93" xfId="0" applyFont="1" applyFill="1" applyBorder="1" applyAlignment="1">
      <alignment vertical="center" wrapText="1"/>
    </xf>
    <xf numFmtId="0" fontId="8" fillId="19" borderId="93" xfId="0" applyFont="1" applyFill="1" applyBorder="1" applyAlignment="1">
      <alignment horizontal="center" vertical="center" wrapText="1"/>
    </xf>
    <xf numFmtId="173" fontId="8" fillId="19" borderId="93" xfId="0" applyNumberFormat="1" applyFont="1" applyFill="1" applyBorder="1" applyAlignment="1">
      <alignment horizontal="center" vertical="center"/>
    </xf>
    <xf numFmtId="170" fontId="8" fillId="19" borderId="93" xfId="0" applyNumberFormat="1" applyFont="1" applyFill="1" applyBorder="1" applyAlignment="1">
      <alignment horizontal="right" vertical="center"/>
    </xf>
    <xf numFmtId="0" fontId="8" fillId="19" borderId="4" xfId="0" applyFont="1" applyFill="1" applyBorder="1" applyAlignment="1">
      <alignment vertical="center" wrapText="1"/>
    </xf>
    <xf numFmtId="0" fontId="8" fillId="19" borderId="4" xfId="0" applyFont="1" applyFill="1" applyBorder="1" applyAlignment="1">
      <alignment horizontal="center" vertical="center" wrapText="1"/>
    </xf>
    <xf numFmtId="173" fontId="8" fillId="19" borderId="4" xfId="0" applyNumberFormat="1" applyFont="1" applyFill="1" applyBorder="1" applyAlignment="1">
      <alignment horizontal="center" vertical="center"/>
    </xf>
    <xf numFmtId="170" fontId="8" fillId="19" borderId="13" xfId="0" applyNumberFormat="1" applyFont="1" applyFill="1" applyBorder="1" applyAlignment="1">
      <alignment horizontal="right" vertical="center"/>
    </xf>
    <xf numFmtId="0" fontId="8" fillId="0" borderId="18" xfId="0" applyFont="1" applyFill="1" applyBorder="1" applyAlignment="1">
      <alignment horizontal="center" vertical="center"/>
    </xf>
    <xf numFmtId="0" fontId="8" fillId="0" borderId="17" xfId="0" applyFont="1" applyFill="1" applyBorder="1" applyAlignment="1">
      <alignment vertical="center" wrapText="1"/>
    </xf>
    <xf numFmtId="0" fontId="8" fillId="0" borderId="17" xfId="0" applyFont="1" applyFill="1" applyBorder="1" applyAlignment="1">
      <alignment horizontal="center" vertical="center" wrapText="1"/>
    </xf>
    <xf numFmtId="173" fontId="8" fillId="0" borderId="17" xfId="0" applyNumberFormat="1" applyFont="1" applyFill="1" applyBorder="1" applyAlignment="1">
      <alignment horizontal="center" vertical="center"/>
    </xf>
    <xf numFmtId="0" fontId="8" fillId="0" borderId="4" xfId="0" applyFont="1" applyFill="1" applyBorder="1" applyAlignment="1">
      <alignment vertical="center" wrapText="1"/>
    </xf>
    <xf numFmtId="173" fontId="8" fillId="0" borderId="4" xfId="0" applyNumberFormat="1" applyFont="1" applyFill="1" applyBorder="1" applyAlignment="1">
      <alignment horizontal="center" vertical="center"/>
    </xf>
    <xf numFmtId="170" fontId="8" fillId="0" borderId="13" xfId="0" applyNumberFormat="1" applyFont="1" applyFill="1" applyBorder="1" applyAlignment="1">
      <alignment horizontal="right" vertical="center"/>
    </xf>
    <xf numFmtId="0" fontId="8" fillId="0" borderId="70" xfId="0" applyFont="1" applyFill="1" applyBorder="1" applyAlignment="1">
      <alignment vertical="center" wrapText="1"/>
    </xf>
    <xf numFmtId="0" fontId="8" fillId="0" borderId="19" xfId="0" applyFont="1" applyFill="1" applyBorder="1" applyAlignment="1">
      <alignment horizontal="center" vertical="center" wrapText="1"/>
    </xf>
    <xf numFmtId="173" fontId="8" fillId="0" borderId="19" xfId="0" applyNumberFormat="1" applyFont="1" applyFill="1" applyBorder="1" applyAlignment="1">
      <alignment horizontal="center" vertical="center"/>
    </xf>
    <xf numFmtId="170" fontId="8" fillId="0" borderId="65" xfId="0" applyNumberFormat="1" applyFont="1" applyFill="1" applyBorder="1" applyAlignment="1">
      <alignment horizontal="right" vertical="center"/>
    </xf>
    <xf numFmtId="0" fontId="8" fillId="0" borderId="19" xfId="0" applyFont="1" applyFill="1" applyBorder="1" applyAlignment="1">
      <alignment vertical="center" wrapText="1"/>
    </xf>
    <xf numFmtId="170" fontId="8" fillId="0" borderId="71" xfId="0" applyNumberFormat="1" applyFont="1" applyFill="1" applyBorder="1" applyAlignment="1">
      <alignment horizontal="right" vertical="center"/>
    </xf>
    <xf numFmtId="170" fontId="8" fillId="0" borderId="89" xfId="0" applyNumberFormat="1" applyFont="1" applyFill="1" applyBorder="1" applyAlignment="1">
      <alignment horizontal="right" vertical="center"/>
    </xf>
    <xf numFmtId="173" fontId="8" fillId="0" borderId="17" xfId="0" applyNumberFormat="1" applyFont="1" applyBorder="1" applyAlignment="1">
      <alignment horizontal="center" vertical="center"/>
    </xf>
    <xf numFmtId="170" fontId="8" fillId="0" borderId="93" xfId="0" applyNumberFormat="1" applyFont="1" applyBorder="1" applyAlignment="1">
      <alignment horizontal="right" vertical="center" wrapText="1"/>
    </xf>
    <xf numFmtId="170" fontId="8" fillId="0" borderId="93" xfId="0" applyNumberFormat="1" applyFont="1" applyFill="1" applyBorder="1" applyAlignment="1">
      <alignment horizontal="right" vertical="center" wrapText="1"/>
    </xf>
    <xf numFmtId="0" fontId="7" fillId="2" borderId="3" xfId="0" applyFont="1" applyFill="1" applyBorder="1"/>
    <xf numFmtId="0" fontId="8" fillId="19" borderId="4" xfId="0" applyFont="1" applyFill="1" applyBorder="1" applyAlignment="1">
      <alignment horizontal="center" vertical="center"/>
    </xf>
    <xf numFmtId="0" fontId="8" fillId="0" borderId="73" xfId="0" applyFont="1" applyFill="1" applyBorder="1" applyAlignment="1">
      <alignment vertical="center" wrapText="1"/>
    </xf>
    <xf numFmtId="0" fontId="8" fillId="0" borderId="13" xfId="0" applyFont="1" applyFill="1" applyBorder="1" applyAlignment="1">
      <alignment vertical="center" wrapText="1"/>
    </xf>
    <xf numFmtId="170" fontId="9" fillId="0" borderId="93" xfId="0" applyNumberFormat="1" applyFont="1" applyFill="1" applyBorder="1" applyAlignment="1">
      <alignment horizontal="right" vertical="center"/>
    </xf>
    <xf numFmtId="4" fontId="8" fillId="0" borderId="73" xfId="0" applyNumberFormat="1" applyFont="1" applyFill="1" applyBorder="1" applyAlignment="1">
      <alignment horizontal="right" vertical="center"/>
    </xf>
    <xf numFmtId="170" fontId="9" fillId="0" borderId="73" xfId="0" applyNumberFormat="1" applyFont="1" applyFill="1" applyBorder="1" applyAlignment="1">
      <alignment horizontal="right" vertical="center"/>
    </xf>
    <xf numFmtId="4" fontId="8" fillId="0" borderId="13" xfId="0" applyNumberFormat="1" applyFont="1" applyFill="1" applyBorder="1" applyAlignment="1">
      <alignment horizontal="right" vertical="center"/>
    </xf>
    <xf numFmtId="170" fontId="9" fillId="0" borderId="13" xfId="0" applyNumberFormat="1" applyFont="1" applyFill="1" applyBorder="1" applyAlignment="1">
      <alignment horizontal="right" vertical="center"/>
    </xf>
    <xf numFmtId="4" fontId="8" fillId="0" borderId="58" xfId="0" applyNumberFormat="1" applyFont="1" applyFill="1" applyBorder="1" applyAlignment="1">
      <alignment horizontal="right" vertical="center"/>
    </xf>
    <xf numFmtId="170" fontId="9" fillId="0" borderId="58" xfId="0" applyNumberFormat="1" applyFont="1" applyFill="1" applyBorder="1" applyAlignment="1">
      <alignment horizontal="right" vertical="center"/>
    </xf>
    <xf numFmtId="4" fontId="8" fillId="0" borderId="70" xfId="0" applyNumberFormat="1" applyFont="1" applyFill="1" applyBorder="1" applyAlignment="1">
      <alignment horizontal="right" vertical="center"/>
    </xf>
    <xf numFmtId="170" fontId="9" fillId="0" borderId="70" xfId="0" applyNumberFormat="1" applyFont="1" applyFill="1" applyBorder="1" applyAlignment="1">
      <alignment horizontal="right" vertical="center"/>
    </xf>
    <xf numFmtId="170" fontId="8" fillId="0" borderId="17" xfId="0" applyNumberFormat="1" applyFont="1" applyFill="1" applyBorder="1" applyAlignment="1">
      <alignment horizontal="right" vertical="center" wrapText="1"/>
    </xf>
    <xf numFmtId="1" fontId="8" fillId="0" borderId="4" xfId="0" applyNumberFormat="1" applyFont="1" applyFill="1" applyBorder="1" applyAlignment="1">
      <alignment horizontal="center" vertical="center" wrapText="1"/>
    </xf>
    <xf numFmtId="4" fontId="8" fillId="19" borderId="93" xfId="0" applyNumberFormat="1" applyFont="1" applyFill="1" applyBorder="1" applyAlignment="1">
      <alignment horizontal="right" vertical="center"/>
    </xf>
    <xf numFmtId="170" fontId="9" fillId="19" borderId="93" xfId="0" applyNumberFormat="1" applyFont="1" applyFill="1" applyBorder="1" applyAlignment="1">
      <alignment horizontal="right" vertical="center"/>
    </xf>
    <xf numFmtId="0" fontId="8" fillId="20" borderId="4" xfId="0" applyFont="1" applyFill="1" applyBorder="1" applyAlignment="1">
      <alignment horizontal="center" vertical="center" wrapText="1"/>
    </xf>
    <xf numFmtId="170" fontId="7" fillId="6" borderId="20" xfId="0" applyNumberFormat="1" applyFont="1" applyFill="1" applyBorder="1"/>
    <xf numFmtId="0" fontId="9" fillId="23" borderId="68" xfId="0" applyFont="1" applyFill="1" applyBorder="1" applyAlignment="1">
      <alignment horizontal="center" vertical="center"/>
    </xf>
    <xf numFmtId="0" fontId="9" fillId="23" borderId="69" xfId="0" applyFont="1" applyFill="1" applyBorder="1" applyAlignment="1">
      <alignment horizontal="center" vertical="center"/>
    </xf>
    <xf numFmtId="0" fontId="8" fillId="0" borderId="65" xfId="0" applyFont="1" applyBorder="1" applyAlignment="1">
      <alignment horizontal="center" vertical="center" wrapText="1"/>
    </xf>
    <xf numFmtId="170" fontId="8" fillId="15" borderId="13" xfId="0" applyNumberFormat="1" applyFont="1" applyFill="1" applyBorder="1" applyAlignment="1">
      <alignment horizontal="right" vertical="center"/>
    </xf>
    <xf numFmtId="0" fontId="2" fillId="0" borderId="97" xfId="0" applyFont="1" applyFill="1" applyBorder="1" applyAlignment="1">
      <alignment horizontal="center" vertical="center"/>
    </xf>
    <xf numFmtId="0" fontId="2" fillId="0" borderId="93" xfId="0" applyFont="1" applyFill="1" applyBorder="1" applyAlignment="1">
      <alignment horizontal="left" vertical="center" wrapText="1"/>
    </xf>
    <xf numFmtId="0" fontId="2" fillId="0" borderId="93" xfId="0" applyFont="1" applyFill="1" applyBorder="1" applyAlignment="1">
      <alignment horizontal="center" vertical="center" wrapText="1"/>
    </xf>
    <xf numFmtId="0" fontId="2" fillId="0" borderId="93" xfId="0" applyFont="1" applyFill="1" applyBorder="1" applyAlignment="1">
      <alignment horizontal="center" vertical="center"/>
    </xf>
    <xf numFmtId="170" fontId="2" fillId="16" borderId="93" xfId="0" applyNumberFormat="1" applyFont="1" applyFill="1" applyBorder="1" applyAlignment="1">
      <alignment horizontal="right" vertical="center"/>
    </xf>
    <xf numFmtId="170" fontId="2" fillId="0" borderId="95" xfId="0" applyNumberFormat="1" applyFont="1" applyFill="1" applyBorder="1" applyAlignment="1">
      <alignment horizontal="right" vertical="center"/>
    </xf>
    <xf numFmtId="0" fontId="2" fillId="0" borderId="96" xfId="0" applyFont="1" applyFill="1" applyBorder="1" applyAlignment="1">
      <alignment horizontal="left" vertical="center" wrapText="1"/>
    </xf>
    <xf numFmtId="0" fontId="2" fillId="0" borderId="96" xfId="0" applyFont="1" applyFill="1" applyBorder="1" applyAlignment="1">
      <alignment horizontal="center"/>
    </xf>
    <xf numFmtId="170" fontId="2" fillId="16" borderId="96" xfId="0" applyNumberFormat="1" applyFont="1" applyFill="1" applyBorder="1" applyAlignment="1">
      <alignment horizontal="right"/>
    </xf>
    <xf numFmtId="0" fontId="2" fillId="0" borderId="0" xfId="0" applyFont="1"/>
    <xf numFmtId="0" fontId="53" fillId="0" borderId="0" xfId="0" applyFont="1" applyAlignment="1"/>
    <xf numFmtId="0" fontId="2" fillId="0" borderId="37" xfId="0" applyFont="1" applyFill="1" applyBorder="1" applyAlignment="1">
      <alignment horizontal="center" vertical="center"/>
    </xf>
    <xf numFmtId="0" fontId="54" fillId="0" borderId="4" xfId="0" applyFont="1" applyFill="1" applyBorder="1" applyAlignment="1">
      <alignment vertical="top" wrapText="1"/>
    </xf>
    <xf numFmtId="0" fontId="54" fillId="0" borderId="13" xfId="0" applyFont="1" applyFill="1" applyBorder="1" applyAlignment="1">
      <alignment horizontal="center"/>
    </xf>
    <xf numFmtId="0" fontId="53" fillId="0" borderId="13" xfId="0" applyFont="1" applyFill="1" applyBorder="1" applyAlignment="1">
      <alignment horizontal="center"/>
    </xf>
    <xf numFmtId="170" fontId="2" fillId="0" borderId="37" xfId="0" applyNumberFormat="1" applyFont="1" applyFill="1" applyBorder="1" applyAlignment="1">
      <alignment horizontal="right" vertical="center"/>
    </xf>
    <xf numFmtId="170" fontId="54" fillId="15" borderId="13" xfId="0" applyNumberFormat="1" applyFont="1" applyFill="1" applyBorder="1" applyAlignment="1">
      <alignment horizontal="right"/>
    </xf>
    <xf numFmtId="0" fontId="54" fillId="0" borderId="93" xfId="0" applyFont="1" applyFill="1" applyBorder="1" applyAlignment="1">
      <alignment wrapText="1"/>
    </xf>
    <xf numFmtId="0" fontId="2" fillId="0" borderId="13" xfId="0" applyFont="1" applyFill="1" applyBorder="1" applyAlignment="1">
      <alignment horizontal="center" vertical="center" wrapText="1"/>
    </xf>
    <xf numFmtId="0" fontId="2" fillId="0" borderId="4" xfId="0" applyFont="1" applyFill="1" applyBorder="1" applyAlignment="1">
      <alignment horizontal="center" vertical="center"/>
    </xf>
    <xf numFmtId="170" fontId="2" fillId="15" borderId="58" xfId="0" applyNumberFormat="1" applyFont="1" applyFill="1" applyBorder="1" applyAlignment="1">
      <alignment horizontal="right" vertical="center"/>
    </xf>
    <xf numFmtId="170" fontId="9" fillId="0" borderId="3" xfId="0" applyNumberFormat="1" applyFont="1" applyBorder="1" applyAlignment="1">
      <alignment horizontal="right" vertical="center"/>
    </xf>
    <xf numFmtId="0" fontId="8" fillId="0" borderId="99" xfId="0" applyFont="1" applyFill="1" applyBorder="1" applyAlignment="1">
      <alignment horizontal="center" vertical="center"/>
    </xf>
    <xf numFmtId="0" fontId="8" fillId="0" borderId="99" xfId="0" applyFont="1" applyFill="1" applyBorder="1" applyAlignment="1">
      <alignment horizontal="center" vertical="center" wrapText="1"/>
    </xf>
    <xf numFmtId="170" fontId="8" fillId="15" borderId="99" xfId="0" applyNumberFormat="1" applyFont="1" applyFill="1" applyBorder="1" applyAlignment="1">
      <alignment horizontal="right" vertical="center"/>
    </xf>
    <xf numFmtId="170" fontId="8" fillId="0" borderId="99" xfId="0" applyNumberFormat="1" applyFont="1" applyFill="1" applyBorder="1" applyAlignment="1">
      <alignment horizontal="right" vertical="center"/>
    </xf>
    <xf numFmtId="0" fontId="27" fillId="18" borderId="3" xfId="0" applyFont="1" applyFill="1" applyBorder="1" applyAlignment="1">
      <alignment horizontal="center" vertical="center" wrapText="1"/>
    </xf>
    <xf numFmtId="0" fontId="20" fillId="18" borderId="3" xfId="0" applyFont="1" applyFill="1" applyBorder="1" applyAlignment="1">
      <alignment horizontal="center" vertical="center" wrapText="1"/>
    </xf>
    <xf numFmtId="0" fontId="8" fillId="0" borderId="104" xfId="0" applyFont="1" applyFill="1" applyBorder="1" applyAlignment="1">
      <alignment horizontal="left" vertical="center" wrapText="1"/>
    </xf>
    <xf numFmtId="0" fontId="13" fillId="4" borderId="106" xfId="0" applyFont="1" applyFill="1" applyBorder="1" applyAlignment="1">
      <alignment horizontal="center" vertical="center" wrapText="1"/>
    </xf>
    <xf numFmtId="0" fontId="52" fillId="0" borderId="3" xfId="0" applyFont="1" applyFill="1" applyBorder="1" applyAlignment="1">
      <alignment horizontal="left"/>
    </xf>
    <xf numFmtId="170" fontId="2" fillId="15" borderId="93" xfId="0" applyNumberFormat="1" applyFont="1" applyFill="1" applyBorder="1" applyAlignment="1">
      <alignment horizontal="right" vertical="center"/>
    </xf>
    <xf numFmtId="0" fontId="2" fillId="0" borderId="93" xfId="0" applyFont="1" applyFill="1" applyBorder="1" applyAlignment="1"/>
    <xf numFmtId="0" fontId="2" fillId="0" borderId="93" xfId="0" applyFont="1" applyFill="1" applyBorder="1" applyAlignment="1">
      <alignment horizontal="center"/>
    </xf>
    <xf numFmtId="170" fontId="2" fillId="15" borderId="93" xfId="0" applyNumberFormat="1" applyFont="1" applyFill="1" applyBorder="1" applyAlignment="1">
      <alignment horizontal="right"/>
    </xf>
    <xf numFmtId="0" fontId="2" fillId="0" borderId="101" xfId="0" applyFont="1" applyFill="1" applyBorder="1" applyAlignment="1">
      <alignment horizontal="center" vertical="center"/>
    </xf>
    <xf numFmtId="0" fontId="2" fillId="0" borderId="96" xfId="0" applyFont="1" applyFill="1" applyBorder="1" applyAlignment="1"/>
    <xf numFmtId="170" fontId="2" fillId="15" borderId="96" xfId="0" applyNumberFormat="1" applyFont="1" applyFill="1" applyBorder="1" applyAlignment="1">
      <alignment horizontal="right"/>
    </xf>
    <xf numFmtId="0" fontId="2" fillId="0" borderId="3" xfId="0" applyFont="1" applyBorder="1" applyAlignment="1">
      <alignment vertical="center"/>
    </xf>
    <xf numFmtId="0" fontId="2" fillId="0" borderId="3" xfId="0" applyFont="1" applyBorder="1" applyAlignment="1">
      <alignment horizontal="right"/>
    </xf>
    <xf numFmtId="170" fontId="49" fillId="0" borderId="17" xfId="0" applyNumberFormat="1" applyFont="1" applyBorder="1" applyAlignment="1">
      <alignment horizontal="right" vertical="center"/>
    </xf>
    <xf numFmtId="0" fontId="2" fillId="0" borderId="0" xfId="0" applyFont="1" applyAlignment="1">
      <alignment vertical="center"/>
    </xf>
    <xf numFmtId="170" fontId="49" fillId="0" borderId="0" xfId="0" applyNumberFormat="1" applyFont="1" applyAlignment="1">
      <alignment horizontal="right" vertical="center"/>
    </xf>
    <xf numFmtId="0" fontId="49" fillId="0" borderId="0" xfId="0" applyFont="1" applyAlignment="1">
      <alignment horizontal="right"/>
    </xf>
    <xf numFmtId="170" fontId="49" fillId="0" borderId="20" xfId="0" applyNumberFormat="1" applyFont="1" applyBorder="1" applyAlignment="1">
      <alignment horizontal="right" vertical="center"/>
    </xf>
    <xf numFmtId="0" fontId="51" fillId="8" borderId="93" xfId="0" applyFont="1" applyFill="1" applyBorder="1" applyAlignment="1">
      <alignment horizontal="center" vertical="center" wrapText="1"/>
    </xf>
    <xf numFmtId="0" fontId="51" fillId="0" borderId="93" xfId="0" applyFont="1" applyBorder="1" applyAlignment="1">
      <alignment horizontal="center" vertical="center" wrapText="1"/>
    </xf>
    <xf numFmtId="0" fontId="51" fillId="5" borderId="93" xfId="0" applyFont="1" applyFill="1" applyBorder="1" applyAlignment="1">
      <alignment horizontal="center" vertical="center" wrapText="1"/>
    </xf>
    <xf numFmtId="0" fontId="55" fillId="0" borderId="4" xfId="0" applyFont="1" applyFill="1" applyBorder="1" applyAlignment="1">
      <alignment wrapText="1"/>
    </xf>
    <xf numFmtId="0" fontId="2" fillId="0" borderId="13" xfId="0" applyFont="1" applyFill="1" applyBorder="1" applyAlignment="1">
      <alignment horizontal="center" vertical="center"/>
    </xf>
    <xf numFmtId="0" fontId="2" fillId="0" borderId="93" xfId="0" applyFont="1" applyFill="1" applyBorder="1" applyAlignment="1">
      <alignment vertical="center" wrapText="1"/>
    </xf>
    <xf numFmtId="173" fontId="2" fillId="0" borderId="93" xfId="0" applyNumberFormat="1" applyFont="1" applyFill="1" applyBorder="1" applyAlignment="1">
      <alignment horizontal="center" vertical="center"/>
    </xf>
    <xf numFmtId="0" fontId="8" fillId="3" borderId="19" xfId="0" applyFont="1" applyFill="1" applyBorder="1" applyAlignment="1">
      <alignment horizontal="center" vertical="center" wrapText="1"/>
    </xf>
    <xf numFmtId="0" fontId="2" fillId="0" borderId="83" xfId="0" applyFont="1" applyBorder="1"/>
    <xf numFmtId="0" fontId="2" fillId="0" borderId="17" xfId="0" applyFont="1" applyBorder="1"/>
    <xf numFmtId="0" fontId="10" fillId="3" borderId="19" xfId="0" applyFont="1" applyFill="1" applyBorder="1" applyAlignment="1">
      <alignment horizontal="center" vertical="center" wrapText="1"/>
    </xf>
    <xf numFmtId="4" fontId="8" fillId="3" borderId="12" xfId="0" applyNumberFormat="1" applyFont="1" applyFill="1" applyBorder="1" applyAlignment="1">
      <alignment horizontal="center" vertical="center"/>
    </xf>
    <xf numFmtId="0" fontId="2" fillId="0" borderId="14" xfId="0" applyFont="1" applyBorder="1"/>
    <xf numFmtId="0" fontId="2" fillId="0" borderId="13" xfId="0" applyFont="1" applyBorder="1"/>
    <xf numFmtId="0" fontId="9" fillId="20" borderId="19" xfId="0" applyFont="1" applyFill="1" applyBorder="1" applyAlignment="1">
      <alignment horizontal="center" vertical="center" wrapText="1"/>
    </xf>
    <xf numFmtId="0" fontId="2" fillId="19" borderId="83" xfId="0" applyFont="1" applyFill="1" applyBorder="1"/>
    <xf numFmtId="0" fontId="2" fillId="19" borderId="17" xfId="0" applyFont="1" applyFill="1" applyBorder="1"/>
    <xf numFmtId="0" fontId="9" fillId="20" borderId="37" xfId="0" applyFont="1" applyFill="1" applyBorder="1" applyAlignment="1">
      <alignment horizontal="center" wrapText="1"/>
    </xf>
    <xf numFmtId="0" fontId="2" fillId="19" borderId="58" xfId="0" applyFont="1" applyFill="1" applyBorder="1"/>
    <xf numFmtId="0" fontId="8" fillId="20" borderId="19" xfId="0" applyFont="1" applyFill="1" applyBorder="1" applyAlignment="1">
      <alignment horizontal="center" vertical="center" wrapText="1"/>
    </xf>
    <xf numFmtId="0" fontId="2" fillId="19" borderId="65" xfId="0" applyFont="1" applyFill="1" applyBorder="1"/>
    <xf numFmtId="0" fontId="1" fillId="2" borderId="1" xfId="0" applyFont="1" applyFill="1" applyBorder="1" applyAlignment="1">
      <alignment horizontal="center" vertical="center"/>
    </xf>
    <xf numFmtId="0" fontId="2" fillId="0" borderId="2" xfId="0" applyFont="1" applyBorder="1"/>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9" fillId="3" borderId="5" xfId="0" applyFont="1" applyFill="1" applyBorder="1" applyAlignment="1">
      <alignment horizontal="center" wrapText="1"/>
    </xf>
    <xf numFmtId="0" fontId="2" fillId="0" borderId="6" xfId="0" applyFont="1" applyBorder="1"/>
    <xf numFmtId="0" fontId="2" fillId="0" borderId="7" xfId="0" applyFont="1" applyBorder="1"/>
    <xf numFmtId="0" fontId="9" fillId="3" borderId="8" xfId="0" applyFont="1" applyFill="1" applyBorder="1" applyAlignment="1">
      <alignment horizontal="center" wrapText="1"/>
    </xf>
    <xf numFmtId="0" fontId="2" fillId="0" borderId="9" xfId="0" applyFont="1" applyBorder="1"/>
    <xf numFmtId="0" fontId="2" fillId="0" borderId="10" xfId="0" applyFont="1" applyBorder="1"/>
    <xf numFmtId="0" fontId="10" fillId="20" borderId="19" xfId="0" applyFont="1" applyFill="1" applyBorder="1" applyAlignment="1">
      <alignment horizontal="center" vertical="center" wrapText="1"/>
    </xf>
    <xf numFmtId="0" fontId="9" fillId="21" borderId="5" xfId="0" applyFont="1" applyFill="1" applyBorder="1" applyAlignment="1">
      <alignment horizontal="center" wrapText="1"/>
    </xf>
    <xf numFmtId="0" fontId="2" fillId="13" borderId="6" xfId="0" applyFont="1" applyFill="1" applyBorder="1"/>
    <xf numFmtId="0" fontId="2" fillId="13" borderId="7" xfId="0" applyFont="1" applyFill="1" applyBorder="1"/>
    <xf numFmtId="0" fontId="9" fillId="21" borderId="8" xfId="0" applyFont="1" applyFill="1" applyBorder="1" applyAlignment="1">
      <alignment horizontal="center" wrapText="1"/>
    </xf>
    <xf numFmtId="0" fontId="2" fillId="13" borderId="9" xfId="0" applyFont="1" applyFill="1" applyBorder="1"/>
    <xf numFmtId="0" fontId="2" fillId="13" borderId="10" xfId="0" applyFont="1" applyFill="1" applyBorder="1"/>
    <xf numFmtId="0" fontId="8" fillId="2" borderId="22" xfId="0" applyFont="1" applyFill="1" applyBorder="1" applyAlignment="1">
      <alignment horizontal="center" vertical="center" wrapText="1"/>
    </xf>
    <xf numFmtId="0" fontId="2" fillId="0" borderId="23" xfId="0" applyFont="1" applyBorder="1"/>
    <xf numFmtId="0" fontId="2" fillId="0" borderId="24" xfId="0" applyFont="1" applyBorder="1"/>
    <xf numFmtId="0" fontId="2" fillId="0" borderId="18" xfId="0" applyFont="1" applyBorder="1"/>
    <xf numFmtId="0" fontId="2" fillId="0" borderId="21" xfId="0" applyFont="1" applyBorder="1"/>
    <xf numFmtId="0" fontId="2" fillId="0" borderId="25" xfId="0" applyFont="1" applyBorder="1"/>
    <xf numFmtId="0" fontId="9" fillId="22" borderId="26" xfId="0" applyFont="1" applyFill="1" applyBorder="1" applyAlignment="1">
      <alignment horizontal="center" vertical="center"/>
    </xf>
    <xf numFmtId="0" fontId="2" fillId="13" borderId="27" xfId="0" applyFont="1" applyFill="1" applyBorder="1"/>
    <xf numFmtId="0" fontId="2" fillId="13" borderId="28" xfId="0" applyFont="1" applyFill="1" applyBorder="1"/>
    <xf numFmtId="0" fontId="18" fillId="2" borderId="29" xfId="0" applyFont="1" applyFill="1" applyBorder="1" applyAlignment="1">
      <alignment horizontal="left"/>
    </xf>
    <xf numFmtId="0" fontId="2" fillId="0" borderId="30" xfId="0" applyFont="1" applyBorder="1"/>
    <xf numFmtId="0" fontId="8" fillId="0" borderId="12" xfId="0" applyFont="1" applyBorder="1" applyAlignment="1">
      <alignment vertical="center"/>
    </xf>
    <xf numFmtId="0" fontId="20" fillId="2" borderId="33" xfId="0" applyFont="1" applyFill="1" applyBorder="1" applyAlignment="1">
      <alignment horizontal="right" vertical="center" wrapText="1"/>
    </xf>
    <xf numFmtId="0" fontId="2" fillId="0" borderId="34" xfId="0" applyFont="1" applyBorder="1"/>
    <xf numFmtId="0" fontId="2" fillId="0" borderId="35" xfId="0" applyFont="1" applyBorder="1"/>
    <xf numFmtId="0" fontId="9" fillId="0" borderId="12" xfId="0" applyFont="1" applyBorder="1" applyAlignment="1">
      <alignment vertical="center"/>
    </xf>
    <xf numFmtId="0" fontId="8" fillId="0" borderId="12" xfId="0" applyFont="1" applyBorder="1"/>
    <xf numFmtId="0" fontId="20" fillId="2" borderId="1" xfId="0" applyFont="1" applyFill="1" applyBorder="1" applyAlignment="1">
      <alignment horizontal="right" vertical="center" wrapText="1"/>
    </xf>
    <xf numFmtId="0" fontId="2" fillId="0" borderId="39" xfId="0" applyFont="1" applyBorder="1"/>
    <xf numFmtId="0" fontId="8" fillId="0" borderId="22" xfId="0" applyFont="1" applyBorder="1"/>
    <xf numFmtId="0" fontId="23" fillId="2" borderId="42" xfId="0" applyFont="1" applyFill="1" applyBorder="1" applyAlignment="1">
      <alignment horizontal="left" vertical="center" wrapText="1"/>
    </xf>
    <xf numFmtId="0" fontId="2" fillId="0" borderId="43" xfId="0" applyFont="1" applyBorder="1"/>
    <xf numFmtId="0" fontId="9" fillId="7" borderId="12" xfId="0" applyFont="1" applyFill="1" applyBorder="1" applyAlignment="1">
      <alignment horizontal="center" vertical="center"/>
    </xf>
    <xf numFmtId="0" fontId="9" fillId="2" borderId="12" xfId="0" applyFont="1" applyFill="1" applyBorder="1"/>
    <xf numFmtId="0" fontId="8" fillId="0" borderId="22" xfId="0" applyFont="1" applyBorder="1" applyAlignment="1">
      <alignment horizontal="left" vertical="center" wrapText="1"/>
    </xf>
    <xf numFmtId="0" fontId="9" fillId="4" borderId="26" xfId="0" applyFont="1" applyFill="1" applyBorder="1" applyAlignment="1">
      <alignment horizontal="center" vertical="center" wrapText="1"/>
    </xf>
    <xf numFmtId="0" fontId="2" fillId="0" borderId="27" xfId="0" applyFont="1" applyBorder="1"/>
    <xf numFmtId="0" fontId="2" fillId="0" borderId="28" xfId="0" applyFont="1" applyBorder="1"/>
    <xf numFmtId="0" fontId="29" fillId="2" borderId="53" xfId="0" applyFont="1" applyFill="1" applyBorder="1" applyAlignment="1">
      <alignment horizontal="left" vertical="top" wrapText="1"/>
    </xf>
    <xf numFmtId="0" fontId="31" fillId="2" borderId="55" xfId="0" applyFont="1" applyFill="1" applyBorder="1" applyAlignment="1">
      <alignment horizontal="left" wrapText="1"/>
    </xf>
    <xf numFmtId="0" fontId="2" fillId="0" borderId="56" xfId="0" applyFont="1" applyBorder="1"/>
    <xf numFmtId="0" fontId="25"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27" fillId="2" borderId="1" xfId="0" applyFont="1" applyFill="1" applyBorder="1" applyAlignment="1">
      <alignment horizontal="center" vertical="center"/>
    </xf>
    <xf numFmtId="0" fontId="28" fillId="2" borderId="1" xfId="0" applyFont="1" applyFill="1" applyBorder="1" applyAlignment="1">
      <alignment horizontal="center"/>
    </xf>
    <xf numFmtId="0" fontId="16" fillId="4" borderId="5" xfId="0" applyFont="1" applyFill="1" applyBorder="1" applyAlignment="1">
      <alignment horizontal="center"/>
    </xf>
    <xf numFmtId="0" fontId="16" fillId="4" borderId="8" xfId="0" applyFont="1" applyFill="1" applyBorder="1" applyAlignment="1">
      <alignment horizontal="center"/>
    </xf>
    <xf numFmtId="0" fontId="9" fillId="6" borderId="26" xfId="0" applyFont="1" applyFill="1" applyBorder="1" applyAlignment="1">
      <alignment horizontal="center" vertical="center" wrapText="1"/>
    </xf>
    <xf numFmtId="0" fontId="2" fillId="0" borderId="27" xfId="0" applyFont="1" applyBorder="1" applyAlignment="1">
      <alignment vertical="center"/>
    </xf>
    <xf numFmtId="0" fontId="2" fillId="0" borderId="28" xfId="0" applyFont="1" applyBorder="1" applyAlignment="1">
      <alignment vertical="center"/>
    </xf>
    <xf numFmtId="0" fontId="33" fillId="2" borderId="61" xfId="0" applyFont="1" applyFill="1" applyBorder="1" applyAlignment="1">
      <alignment horizontal="left"/>
    </xf>
    <xf numFmtId="0" fontId="2" fillId="0" borderId="62" xfId="0" applyFont="1" applyBorder="1"/>
    <xf numFmtId="0" fontId="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3" borderId="5" xfId="0" applyFont="1" applyFill="1" applyBorder="1" applyAlignment="1">
      <alignment horizontal="center" vertical="center"/>
    </xf>
    <xf numFmtId="0" fontId="9" fillId="23" borderId="8" xfId="0" applyFont="1" applyFill="1" applyBorder="1" applyAlignment="1">
      <alignment horizontal="center" vertical="center"/>
    </xf>
    <xf numFmtId="0" fontId="13" fillId="22" borderId="26"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9" fillId="6" borderId="5" xfId="0" applyFont="1" applyFill="1" applyBorder="1" applyAlignment="1">
      <alignment horizontal="center" vertical="center"/>
    </xf>
    <xf numFmtId="0" fontId="9" fillId="6" borderId="8" xfId="0" applyFont="1" applyFill="1" applyBorder="1" applyAlignment="1">
      <alignment horizontal="center" vertical="center"/>
    </xf>
    <xf numFmtId="0" fontId="33" fillId="2" borderId="3" xfId="0" applyFont="1" applyFill="1" applyBorder="1" applyAlignment="1">
      <alignment horizontal="left"/>
    </xf>
    <xf numFmtId="0" fontId="2" fillId="0" borderId="3" xfId="0" applyFont="1" applyBorder="1"/>
    <xf numFmtId="0" fontId="33" fillId="0" borderId="1" xfId="0" applyFont="1" applyFill="1" applyBorder="1" applyAlignment="1">
      <alignment horizontal="left"/>
    </xf>
    <xf numFmtId="0" fontId="2" fillId="0" borderId="2" xfId="0" applyFont="1" applyFill="1" applyBorder="1"/>
    <xf numFmtId="0" fontId="7" fillId="6" borderId="26"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33" fillId="0" borderId="3" xfId="0" applyFont="1" applyFill="1" applyBorder="1" applyAlignment="1">
      <alignment horizontal="left"/>
    </xf>
    <xf numFmtId="0" fontId="2" fillId="0" borderId="3" xfId="0" applyFont="1" applyFill="1" applyBorder="1"/>
    <xf numFmtId="0" fontId="13" fillId="4" borderId="105" xfId="0" applyFont="1" applyFill="1" applyBorder="1" applyAlignment="1">
      <alignment horizontal="center" vertical="center" wrapText="1"/>
    </xf>
    <xf numFmtId="0" fontId="2" fillId="0" borderId="106" xfId="0" applyFont="1" applyBorder="1"/>
    <xf numFmtId="0" fontId="32"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3" fillId="4" borderId="77" xfId="0" applyFont="1" applyFill="1" applyBorder="1" applyAlignment="1">
      <alignment horizontal="center" vertical="center" wrapText="1"/>
    </xf>
    <xf numFmtId="0" fontId="13" fillId="4" borderId="74" xfId="0" applyFont="1" applyFill="1" applyBorder="1" applyAlignment="1">
      <alignment horizontal="center" vertical="center" wrapText="1"/>
    </xf>
    <xf numFmtId="0" fontId="9" fillId="6" borderId="75" xfId="0" applyFont="1" applyFill="1" applyBorder="1" applyAlignment="1">
      <alignment horizontal="center" vertical="center"/>
    </xf>
    <xf numFmtId="0" fontId="9" fillId="6" borderId="68" xfId="0" applyFont="1" applyFill="1" applyBorder="1" applyAlignment="1">
      <alignment horizontal="center" vertical="center"/>
    </xf>
    <xf numFmtId="0" fontId="9" fillId="6" borderId="76" xfId="0" applyFont="1" applyFill="1" applyBorder="1" applyAlignment="1">
      <alignment horizontal="center" vertical="center"/>
    </xf>
    <xf numFmtId="0" fontId="9" fillId="6" borderId="69" xfId="0" applyFont="1" applyFill="1" applyBorder="1" applyAlignment="1">
      <alignment horizontal="center" vertical="center"/>
    </xf>
    <xf numFmtId="0" fontId="13" fillId="4" borderId="26" xfId="0" applyFont="1" applyFill="1" applyBorder="1" applyAlignment="1">
      <alignment horizontal="center" vertical="center" wrapText="1"/>
    </xf>
    <xf numFmtId="0" fontId="7" fillId="2" borderId="3" xfId="0" applyFont="1" applyFill="1" applyBorder="1" applyAlignment="1">
      <alignment horizontal="left"/>
    </xf>
    <xf numFmtId="0" fontId="36" fillId="0" borderId="0" xfId="0" applyFont="1" applyAlignment="1">
      <alignment horizontal="center"/>
    </xf>
    <xf numFmtId="0" fontId="0" fillId="0" borderId="0" xfId="0" applyFont="1" applyAlignment="1"/>
    <xf numFmtId="0" fontId="8" fillId="0" borderId="0" xfId="0" applyFont="1" applyAlignment="1">
      <alignment horizontal="center"/>
    </xf>
    <xf numFmtId="0" fontId="9" fillId="0" borderId="0" xfId="0" applyFont="1" applyAlignment="1">
      <alignment horizontal="center"/>
    </xf>
    <xf numFmtId="0" fontId="9" fillId="12" borderId="83" xfId="0" applyFont="1" applyFill="1" applyBorder="1" applyAlignment="1">
      <alignment horizontal="center" vertical="center"/>
    </xf>
    <xf numFmtId="0" fontId="2" fillId="0" borderId="16" xfId="0" applyFont="1" applyBorder="1"/>
    <xf numFmtId="0" fontId="9" fillId="12" borderId="83" xfId="0" applyFont="1" applyFill="1" applyBorder="1" applyAlignment="1">
      <alignment horizontal="center" vertical="center" wrapText="1"/>
    </xf>
    <xf numFmtId="0" fontId="9" fillId="4" borderId="83" xfId="0" applyFont="1" applyFill="1" applyBorder="1" applyAlignment="1">
      <alignment horizontal="center" vertical="center"/>
    </xf>
    <xf numFmtId="0" fontId="9" fillId="4" borderId="83" xfId="0" applyFont="1" applyFill="1" applyBorder="1" applyAlignment="1">
      <alignment horizontal="center" vertical="center" wrapText="1"/>
    </xf>
    <xf numFmtId="0" fontId="38" fillId="2" borderId="79" xfId="0" applyFont="1" applyFill="1" applyBorder="1" applyAlignment="1">
      <alignment horizontal="center"/>
    </xf>
    <xf numFmtId="0" fontId="2" fillId="0" borderId="80" xfId="0" applyFont="1" applyBorder="1"/>
    <xf numFmtId="0" fontId="9" fillId="2" borderId="83" xfId="0" applyFont="1" applyFill="1" applyBorder="1" applyAlignment="1">
      <alignment horizontal="center" vertical="center" wrapText="1"/>
    </xf>
    <xf numFmtId="0" fontId="2" fillId="0" borderId="15" xfId="0" applyFont="1" applyBorder="1"/>
    <xf numFmtId="0" fontId="20" fillId="12" borderId="83" xfId="0" applyFont="1" applyFill="1" applyBorder="1" applyAlignment="1">
      <alignment horizontal="center" vertical="center" wrapText="1"/>
    </xf>
    <xf numFmtId="0" fontId="38" fillId="2" borderId="84" xfId="0" applyFont="1" applyFill="1" applyBorder="1" applyAlignment="1">
      <alignment horizontal="center"/>
    </xf>
    <xf numFmtId="0" fontId="2" fillId="0" borderId="85" xfId="0" applyFont="1" applyBorder="1"/>
    <xf numFmtId="0" fontId="9" fillId="2" borderId="11" xfId="0" applyFont="1" applyFill="1" applyBorder="1" applyAlignment="1">
      <alignment horizontal="center" vertical="center" wrapText="1"/>
    </xf>
    <xf numFmtId="0" fontId="39" fillId="2" borderId="86" xfId="0" applyFont="1" applyFill="1" applyBorder="1" applyAlignment="1">
      <alignment horizontal="center"/>
    </xf>
    <xf numFmtId="0" fontId="2" fillId="0" borderId="87" xfId="0" applyFont="1" applyBorder="1"/>
    <xf numFmtId="0" fontId="40" fillId="2" borderId="88" xfId="0" applyFont="1" applyFill="1" applyBorder="1" applyAlignment="1">
      <alignment horizontal="center"/>
    </xf>
    <xf numFmtId="0" fontId="2" fillId="0" borderId="89" xfId="0" applyFont="1" applyBorder="1"/>
    <xf numFmtId="0" fontId="8" fillId="5" borderId="12" xfId="0" applyFont="1" applyFill="1" applyBorder="1" applyAlignment="1">
      <alignment vertical="center"/>
    </xf>
    <xf numFmtId="170" fontId="9" fillId="5" borderId="12" xfId="0" applyNumberFormat="1" applyFont="1" applyFill="1" applyBorder="1" applyAlignment="1">
      <alignment horizontal="center" vertical="center"/>
    </xf>
    <xf numFmtId="170" fontId="9" fillId="0" borderId="12" xfId="0" applyNumberFormat="1" applyFont="1" applyBorder="1" applyAlignment="1">
      <alignment horizontal="center" vertical="center"/>
    </xf>
    <xf numFmtId="0" fontId="9" fillId="0" borderId="0" xfId="0" applyFont="1" applyAlignment="1">
      <alignment horizontal="left" vertical="center" wrapText="1"/>
    </xf>
    <xf numFmtId="0" fontId="9" fillId="2" borderId="1" xfId="0" applyFont="1" applyFill="1" applyBorder="1" applyAlignment="1">
      <alignment horizontal="left" vertical="center" wrapText="1"/>
    </xf>
    <xf numFmtId="0" fontId="39" fillId="2" borderId="90" xfId="0" applyFont="1" applyFill="1" applyBorder="1" applyAlignment="1">
      <alignment horizontal="center"/>
    </xf>
    <xf numFmtId="0" fontId="2" fillId="0" borderId="91" xfId="0" applyFont="1" applyBorder="1"/>
    <xf numFmtId="49" fontId="8" fillId="0" borderId="0" xfId="0" applyNumberFormat="1" applyFont="1" applyAlignment="1">
      <alignment vertical="center"/>
    </xf>
    <xf numFmtId="0" fontId="9" fillId="5" borderId="22" xfId="0" applyFont="1" applyFill="1" applyBorder="1" applyAlignment="1">
      <alignment horizontal="center" vertical="center"/>
    </xf>
    <xf numFmtId="0" fontId="9" fillId="5" borderId="11" xfId="0" applyFont="1" applyFill="1" applyBorder="1" applyAlignment="1">
      <alignment horizontal="center" vertical="center" wrapText="1"/>
    </xf>
    <xf numFmtId="0" fontId="8" fillId="0" borderId="27" xfId="0" applyFont="1" applyBorder="1" applyAlignment="1">
      <alignment horizontal="center"/>
    </xf>
    <xf numFmtId="0" fontId="9" fillId="0" borderId="12" xfId="0" applyFont="1" applyBorder="1" applyAlignment="1">
      <alignment horizontal="center" vertical="center" wrapText="1"/>
    </xf>
    <xf numFmtId="4" fontId="14" fillId="0" borderId="12" xfId="0" applyNumberFormat="1" applyFont="1" applyBorder="1" applyAlignment="1">
      <alignment horizontal="left" vertical="center" wrapText="1"/>
    </xf>
    <xf numFmtId="0" fontId="36" fillId="2" borderId="53"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33" fillId="2" borderId="81" xfId="0" applyFont="1" applyFill="1" applyBorder="1" applyAlignment="1">
      <alignment horizontal="center"/>
    </xf>
    <xf numFmtId="0" fontId="2" fillId="0" borderId="82" xfId="0" applyFont="1" applyBorder="1"/>
    <xf numFmtId="4" fontId="14" fillId="5" borderId="12" xfId="0" applyNumberFormat="1" applyFont="1" applyFill="1" applyBorder="1" applyAlignment="1">
      <alignment horizontal="left" vertical="center" wrapText="1"/>
    </xf>
  </cellXfs>
  <cellStyles count="1">
    <cellStyle name="Normal" xfId="0" builtinId="0"/>
  </cellStyles>
  <dxfs count="162">
    <dxf>
      <font>
        <b/>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4" formatCode="#,##0.00"/>
      <fill>
        <patternFill patternType="none">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3" formatCode="0;[Red]0"/>
      <fill>
        <patternFill patternType="none">
          <fgColor rgb="FFD8D8D8"/>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none">
          <bgColor auto="1"/>
        </patternFill>
      </fill>
    </dxf>
    <dxf>
      <fill>
        <patternFill patternType="none">
          <bgColor auto="1"/>
        </patternFill>
      </fill>
    </dxf>
    <dxf>
      <fill>
        <patternFill patternType="none">
          <bgColor auto="1"/>
        </patternFill>
      </fill>
    </dxf>
    <dxf>
      <border outline="0">
        <top style="thin">
          <color indexed="64"/>
        </top>
        <bottom style="thin">
          <color rgb="FF000000"/>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3" formatCode="0;[Red]0"/>
      <fill>
        <patternFill patternType="none">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general"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top style="thin">
          <color indexed="64"/>
        </top>
        <bottom style="thin">
          <color rgb="FF000000"/>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outline="0">
        <top style="thin">
          <color indexed="64"/>
        </top>
        <bottom style="thin">
          <color rgb="FF000000"/>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3" formatCode="0;[Red]0"/>
      <fill>
        <patternFill patternType="none">
          <fgColor indexed="64"/>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none">
          <fgColor indexed="64"/>
          <bgColor auto="1"/>
        </patternFill>
      </fill>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top style="thin">
          <color indexed="64"/>
        </top>
        <bottom style="thin">
          <color rgb="FF000000"/>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bgColor auto="1"/>
        </patternFill>
      </fill>
    </dxf>
    <dxf>
      <font>
        <b val="0"/>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bgColor auto="1"/>
        </patternFill>
      </fill>
    </dxf>
    <dxf>
      <fill>
        <patternFill patternType="none">
          <bgColor auto="1"/>
        </patternFill>
      </fill>
    </dxf>
    <dxf>
      <font>
        <b val="0"/>
        <i val="0"/>
        <strike val="0"/>
        <condense val="0"/>
        <extend val="0"/>
        <outline val="0"/>
        <shadow val="0"/>
        <u val="none"/>
        <vertAlign val="baseline"/>
        <sz val="10"/>
        <color theme="1"/>
        <name val="Arial"/>
        <scheme val="none"/>
      </font>
      <fill>
        <patternFill patternType="none">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bgColor auto="1"/>
        </patternFill>
      </fill>
    </dxf>
    <dxf>
      <border outline="0">
        <top style="thin">
          <color indexed="64"/>
        </top>
        <bottom style="thin">
          <color rgb="FF000000"/>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none">
          <fgColor rgb="FFE2EFD9"/>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3" formatCode="0;[Red]0"/>
      <fill>
        <patternFill patternType="none">
          <bgColor auto="1"/>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general"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bgColor auto="1"/>
        </patternFill>
      </fill>
      <alignment horizontal="center" vertical="center" textRotation="0" wrapText="0" indent="0" justifyLastLine="0" shrinkToFit="0" readingOrder="0"/>
      <border diagonalUp="0" diagonalDown="0" outline="0">
        <left/>
        <right/>
        <top style="thin">
          <color rgb="FF000000"/>
        </top>
        <bottom style="thin">
          <color rgb="FF000000"/>
        </bottom>
      </border>
    </dxf>
    <dxf>
      <border outline="0">
        <left style="thin">
          <color rgb="FF000000"/>
        </left>
        <right style="thin">
          <color rgb="FF000000"/>
        </right>
        <top style="thick">
          <color rgb="FFC3D69B"/>
        </top>
        <bottom style="thin">
          <color rgb="FF000000"/>
        </bottom>
      </border>
    </dxf>
    <dxf>
      <fill>
        <patternFill patternType="none">
          <bgColor auto="1"/>
        </patternFill>
      </fill>
    </dxf>
    <dxf>
      <border outline="0">
        <bottom style="thin">
          <color rgb="FF000000"/>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170" formatCode="&quot;R$&quot;\ #,##0.00"/>
      <fill>
        <patternFill patternType="none">
          <bgColor auto="1"/>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ill>
        <patternFill patternType="none">
          <bgColor auto="1"/>
        </patternFill>
      </fill>
    </dxf>
    <dxf>
      <fill>
        <patternFill patternType="none">
          <bgColor auto="1"/>
        </patternFill>
      </fill>
    </dxf>
    <dxf>
      <fill>
        <patternFill patternType="none">
          <bgColor auto="1"/>
        </patternFill>
      </fill>
    </dxf>
    <dxf>
      <font>
        <b val="0"/>
        <i val="0"/>
        <strike val="0"/>
        <condense val="0"/>
        <extend val="0"/>
        <outline val="0"/>
        <shadow val="0"/>
        <u val="none"/>
        <vertAlign val="baseline"/>
        <sz val="10"/>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rgb="FF000000"/>
        </left>
        <right/>
        <top style="thin">
          <color rgb="FF000000"/>
        </top>
        <bottom style="thin">
          <color rgb="FF000000"/>
        </bottom>
      </border>
    </dxf>
    <dxf>
      <border outline="0">
        <top style="thin">
          <color indexed="64"/>
        </top>
        <bottom style="thin">
          <color rgb="FF000000"/>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rgb="FFD9D9D9"/>
          <bgColor rgb="FFD9D9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3" formatCode="0;[Red]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9"/>
        <color rgb="FF000000"/>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bottom style="thin">
          <color rgb="FF000000"/>
        </bottom>
      </border>
    </dxf>
    <dxf>
      <border>
        <bottom style="thin">
          <color indexed="64"/>
        </bottom>
      </border>
    </dxf>
    <dxf>
      <font>
        <b/>
        <i val="0"/>
        <strike val="0"/>
        <condense val="0"/>
        <extend val="0"/>
        <outline val="0"/>
        <shadow val="0"/>
        <u val="none"/>
        <vertAlign val="baseline"/>
        <sz val="9"/>
        <color rgb="FF000000"/>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left style="thin">
          <color rgb="FF000000"/>
        </left>
        <right/>
        <top style="thin">
          <color rgb="FF000000"/>
        </top>
        <bottom style="thin">
          <color rgb="FF000000"/>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rgb="FF000000"/>
        </right>
        <top style="thick">
          <color rgb="FFC3D69B"/>
        </top>
      </border>
    </dxf>
    <dxf>
      <font>
        <b/>
        <i val="0"/>
        <strike val="0"/>
        <condense val="0"/>
        <extend val="0"/>
        <outline val="0"/>
        <shadow val="0"/>
        <u val="none"/>
        <vertAlign val="baseline"/>
        <sz val="9"/>
        <color rgb="FF000000"/>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5999938962981048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rgb="FFD8D8D8"/>
          <bgColor auto="1"/>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rgb="FFD8D8D8"/>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rgb="FFD8D8D8"/>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rgb="FFD8D8D8"/>
          <bgColor auto="1"/>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9"/>
        <color auto="1"/>
        <name val="Arial"/>
        <scheme val="none"/>
      </font>
      <fill>
        <patternFill patternType="solid">
          <fgColor rgb="FFD9D9D9"/>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Arial"/>
        <scheme val="none"/>
      </font>
      <numFmt numFmtId="170" formatCode="&quot;R$&quot;\ #,##0.00"/>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70" formatCode="&quot;R$&quot;\ #,##0.00"/>
      <fill>
        <patternFill patternType="solid">
          <fgColor indexed="64"/>
          <bgColor theme="9" tint="0.79998168889431442"/>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9"/>
        <color rgb="FF000000"/>
        <name val="Arial"/>
        <scheme val="none"/>
      </font>
      <fill>
        <patternFill patternType="solid">
          <fgColor indexed="64"/>
          <bgColor theme="2"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color rgb="FFFF0000"/>
      </font>
      <fill>
        <patternFill patternType="none"/>
      </fill>
    </dxf>
    <dxf>
      <font>
        <b/>
        <color rgb="FFFF0000"/>
      </font>
      <fill>
        <patternFill patternType="none"/>
      </fill>
    </dxf>
    <dxf>
      <font>
        <b/>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id="7" name="Tabela7" displayName="Tabela7" ref="A14:F60" totalsRowShown="0" headerRowDxfId="157" headerRowBorderDxfId="156" tableBorderDxfId="155" totalsRowBorderDxfId="154">
  <tableColumns count="6">
    <tableColumn id="1" name="Item" dataDxfId="153">
      <calculatedColumnFormula>A14+1</calculatedColumnFormula>
    </tableColumn>
    <tableColumn id="2" name="Produto" dataDxfId="152"/>
    <tableColumn id="3" name="Unidade" dataDxfId="151"/>
    <tableColumn id="4" name="Quantidade" dataDxfId="150"/>
    <tableColumn id="5" name="Valor Unitário" dataDxfId="149"/>
    <tableColumn id="6" name="Soma Mensal" dataDxfId="148"/>
  </tableColumns>
  <tableStyleInfo name="TableStyleLight15" showFirstColumn="0" showLastColumn="0" showRowStripes="1" showColumnStripes="0"/>
</table>
</file>

<file path=xl/tables/table10.xml><?xml version="1.0" encoding="utf-8"?>
<table xmlns="http://schemas.openxmlformats.org/spreadsheetml/2006/main" id="16" name="Tabela16" displayName="Tabela16" ref="A28:F37" totalsRowShown="0" headerRowDxfId="69" dataDxfId="67" headerRowBorderDxfId="68" tableBorderDxfId="66">
  <tableColumns count="6">
    <tableColumn id="1" name="Item" dataDxfId="65"/>
    <tableColumn id="2" name="Produto" dataDxfId="64"/>
    <tableColumn id="3" name="Quantidade por Posto" dataDxfId="63"/>
    <tableColumn id="4" name="Periodicid. (Meses)" dataDxfId="62"/>
    <tableColumn id="5" name="Valor Unitário" dataDxfId="61"/>
    <tableColumn id="6" name="Soma Mensal por Posto" dataDxfId="60">
      <calculatedColumnFormula>ROUND(((C29*E29)/D29),2)</calculatedColumnFormula>
    </tableColumn>
  </tableColumns>
  <tableStyleInfo name="TableStyleLight15" showFirstColumn="0" showLastColumn="0" showRowStripes="1" showColumnStripes="0"/>
</table>
</file>

<file path=xl/tables/table11.xml><?xml version="1.0" encoding="utf-8"?>
<table xmlns="http://schemas.openxmlformats.org/spreadsheetml/2006/main" id="17" name="Tabela17" displayName="Tabela17" ref="A41:F50" totalsRowShown="0" headerRowDxfId="59" dataDxfId="57" headerRowBorderDxfId="58" tableBorderDxfId="56">
  <autoFilter ref="A41:F50"/>
  <tableColumns count="6">
    <tableColumn id="1" name="Item" dataDxfId="55"/>
    <tableColumn id="2" name="Produto" dataDxfId="54"/>
    <tableColumn id="3" name="Quantidade por Posto" dataDxfId="53"/>
    <tableColumn id="4" name="Periodicid. (Meses)" dataDxfId="52"/>
    <tableColumn id="5" name="Valor Unitário" dataDxfId="51"/>
    <tableColumn id="6" name="Soma Mensal por Posto" dataDxfId="50">
      <calculatedColumnFormula>ROUND(((C42*E42)/D42),2)</calculatedColumnFormula>
    </tableColumn>
  </tableColumns>
  <tableStyleInfo name="TableStyleLight15" showFirstColumn="0" showLastColumn="0" showRowStripes="1" showColumnStripes="0"/>
</table>
</file>

<file path=xl/tables/table12.xml><?xml version="1.0" encoding="utf-8"?>
<table xmlns="http://schemas.openxmlformats.org/spreadsheetml/2006/main" id="18" name="Tabela18" displayName="Tabela18" ref="A55:F62" totalsRowShown="0" headerRowDxfId="49" dataDxfId="47" headerRowBorderDxfId="48" tableBorderDxfId="46">
  <tableColumns count="6">
    <tableColumn id="1" name="Item" dataDxfId="45"/>
    <tableColumn id="2" name="Produto" dataDxfId="44"/>
    <tableColumn id="3" name="Quantidade por Posto" dataDxfId="43"/>
    <tableColumn id="4" name="Periodicid. (Meses)" dataDxfId="42"/>
    <tableColumn id="5" name="Valor Unitário" dataDxfId="41"/>
    <tableColumn id="6" name="Soma Mensal por Posto" dataDxfId="40">
      <calculatedColumnFormula>IF(D56="",0,ROUND(((C56*E56)/D56),2))</calculatedColumnFormula>
    </tableColumn>
  </tableColumns>
  <tableStyleInfo name="TableStyleLight15" showFirstColumn="0" showLastColumn="0" showRowStripes="1" showColumnStripes="0"/>
</table>
</file>

<file path=xl/tables/table13.xml><?xml version="1.0" encoding="utf-8"?>
<table xmlns="http://schemas.openxmlformats.org/spreadsheetml/2006/main" id="19" name="Tabela19" displayName="Tabela19" ref="A69:F82" totalsRowShown="0" headerRowDxfId="39" dataDxfId="37" headerRowBorderDxfId="38" tableBorderDxfId="36">
  <tableColumns count="6">
    <tableColumn id="1" name="Item" dataDxfId="35"/>
    <tableColumn id="2" name="Produto" dataDxfId="34"/>
    <tableColumn id="3" name="Quantidade por Posto" dataDxfId="33"/>
    <tableColumn id="4" name="Periodicid. (Meses)" dataDxfId="32"/>
    <tableColumn id="5" name="Valor Unitário" dataDxfId="31"/>
    <tableColumn id="6" name="Soma Mensal por Posto" dataDxfId="30">
      <calculatedColumnFormula>IF(D70="",0,ROUND(((C70*E70)/D70),2))</calculatedColumnFormula>
    </tableColumn>
  </tableColumns>
  <tableStyleInfo name="TableStyleLight15" showFirstColumn="0" showLastColumn="0" showRowStripes="1" showColumnStripes="0"/>
</table>
</file>

<file path=xl/tables/table14.xml><?xml version="1.0" encoding="utf-8"?>
<table xmlns="http://schemas.openxmlformats.org/spreadsheetml/2006/main" id="22" name="Tabela22" displayName="Tabela22" ref="A100:F107" totalsRowShown="0" headerRowDxfId="29" dataDxfId="27" headerRowBorderDxfId="28" tableBorderDxfId="26">
  <tableColumns count="6">
    <tableColumn id="1" name="Item" dataDxfId="25"/>
    <tableColumn id="2" name="Produto" dataDxfId="24"/>
    <tableColumn id="3" name="Quantidade por Posto" dataDxfId="23"/>
    <tableColumn id="4" name="Periodicid. (Meses)" dataDxfId="22"/>
    <tableColumn id="5" name="Valor Unitário" dataDxfId="21">
      <calculatedColumnFormula>E15</calculatedColumnFormula>
    </tableColumn>
    <tableColumn id="6" name="Soma Mensal por Posto" dataDxfId="20">
      <calculatedColumnFormula>IF(D101="",0,ROUND(((C101*E101)/D101),2))</calculatedColumnFormula>
    </tableColumn>
  </tableColumns>
  <tableStyleInfo name="TableStyleMedium15" showFirstColumn="0" showLastColumn="0" showRowStripes="1" showColumnStripes="0"/>
</table>
</file>

<file path=xl/tables/table15.xml><?xml version="1.0" encoding="utf-8"?>
<table xmlns="http://schemas.openxmlformats.org/spreadsheetml/2006/main" id="23" name="Tabela23" displayName="Tabela23" ref="A111:F118" totalsRowShown="0" headerRowDxfId="19" dataDxfId="17" headerRowBorderDxfId="18" tableBorderDxfId="16">
  <tableColumns count="6">
    <tableColumn id="1" name="Item" dataDxfId="15"/>
    <tableColumn id="2" name="Produto" dataDxfId="14"/>
    <tableColumn id="3" name="Quantidade por Posto" dataDxfId="13"/>
    <tableColumn id="4" name="Periodicid. (Meses)" dataDxfId="12"/>
    <tableColumn id="5" name="Valor Unitário" dataDxfId="11">
      <calculatedColumnFormula>E15</calculatedColumnFormula>
    </tableColumn>
    <tableColumn id="6" name="Soma Mensal por Posto" dataDxfId="10">
      <calculatedColumnFormula>IF(D112="",0,ROUND(((C112*E112)/D112),2))</calculatedColumnFormula>
    </tableColumn>
  </tableColumns>
  <tableStyleInfo name="TableStyleLight15" showFirstColumn="0" showLastColumn="0" showRowStripes="1" showColumnStripes="0"/>
</table>
</file>

<file path=xl/tables/table16.xml><?xml version="1.0" encoding="utf-8"?>
<table xmlns="http://schemas.openxmlformats.org/spreadsheetml/2006/main" id="25" name="Tabela25" displayName="Tabela25" ref="A124:F132" totalsRowShown="0" headerRowDxfId="9" dataDxfId="7" headerRowBorderDxfId="8" tableBorderDxfId="6">
  <tableColumns count="6">
    <tableColumn id="1" name="Item" dataDxfId="5"/>
    <tableColumn id="2" name="Produto" dataDxfId="4"/>
    <tableColumn id="3" name="Quantidade por Posto" dataDxfId="3"/>
    <tableColumn id="4" name="Periodicid. (Meses)" dataDxfId="2"/>
    <tableColumn id="5" name="Valor Unitário" dataDxfId="1"/>
    <tableColumn id="6" name="Soma Mensal por Posto" dataDxfId="0">
      <calculatedColumnFormula>ROUND(((C125*E125)/D125),2)</calculatedColumnFormula>
    </tableColumn>
  </tableColumns>
  <tableStyleInfo name="TableStyleLight15" showFirstColumn="0" showLastColumn="0" showRowStripes="1" showColumnStripes="0"/>
</table>
</file>

<file path=xl/tables/table2.xml><?xml version="1.0" encoding="utf-8"?>
<table xmlns="http://schemas.openxmlformats.org/spreadsheetml/2006/main" id="8" name="Tabela8" displayName="Tabela8" ref="A65:F75" totalsRowShown="0" headerRowDxfId="147" dataDxfId="145" headerRowBorderDxfId="146" tableBorderDxfId="144" totalsRowBorderDxfId="143">
  <tableColumns count="6">
    <tableColumn id="1" name="Item" dataDxfId="142">
      <calculatedColumnFormula>A65+1</calculatedColumnFormula>
    </tableColumn>
    <tableColumn id="2" name="Produto" dataDxfId="141"/>
    <tableColumn id="3" name="Unidade" dataDxfId="140"/>
    <tableColumn id="4" name="Quantidade" dataDxfId="139"/>
    <tableColumn id="5" name="Valor Unitário" dataDxfId="138"/>
    <tableColumn id="6" name="Soma Trimestral" dataDxfId="137">
      <calculatedColumnFormula>D66*E66</calculatedColumnFormula>
    </tableColumn>
  </tableColumns>
  <tableStyleInfo name="TableStyleMedium1" showFirstColumn="0" showLastColumn="0" showRowStripes="1" showColumnStripes="0"/>
</table>
</file>

<file path=xl/tables/table3.xml><?xml version="1.0" encoding="utf-8"?>
<table xmlns="http://schemas.openxmlformats.org/spreadsheetml/2006/main" id="9" name="Tabela9" displayName="Tabela9" ref="A80:F107" totalsRowShown="0" headerRowDxfId="136" headerRowBorderDxfId="135" tableBorderDxfId="134" totalsRowBorderDxfId="133">
  <tableColumns count="6">
    <tableColumn id="1" name="Item" dataDxfId="132"/>
    <tableColumn id="2" name="Produto" dataDxfId="131"/>
    <tableColumn id="3" name="Unidade" dataDxfId="130"/>
    <tableColumn id="4" name="Quantidade" dataDxfId="129"/>
    <tableColumn id="5" name="Valor Unitário" dataDxfId="128">
      <calculatedColumnFormula>#REF!</calculatedColumnFormula>
    </tableColumn>
    <tableColumn id="6" name="Soma " dataDxfId="127">
      <calculatedColumnFormula>D81*E81</calculatedColumnFormula>
    </tableColumn>
  </tableColumns>
  <tableStyleInfo name="TableStyleMedium15" showFirstColumn="0" showLastColumn="0" showRowStripes="1" showColumnStripes="0"/>
</table>
</file>

<file path=xl/tables/table4.xml><?xml version="1.0" encoding="utf-8"?>
<table xmlns="http://schemas.openxmlformats.org/spreadsheetml/2006/main" id="10" name="Tabela10" displayName="Tabela10" ref="A14:F28" totalsRowShown="0" headerRowDxfId="126" tableBorderDxfId="125">
  <tableColumns count="6">
    <tableColumn id="1" name="Item" dataDxfId="124">
      <calculatedColumnFormula>A14+1</calculatedColumnFormula>
    </tableColumn>
    <tableColumn id="2" name="Produto"/>
    <tableColumn id="3" name="Unidade" dataDxfId="123"/>
    <tableColumn id="4" name="Quantidade" dataDxfId="122"/>
    <tableColumn id="5" name="Valor Unitário" dataDxfId="121"/>
    <tableColumn id="6" name="Soma Mensal" dataDxfId="120">
      <calculatedColumnFormula>Tabela10[[#This Row],[Valor Unitário]]*Tabela10[[#This Row],[Quantidade]]</calculatedColumnFormula>
    </tableColumn>
  </tableColumns>
  <tableStyleInfo name="TableStyleLight15" showFirstColumn="0" showLastColumn="0" showRowStripes="1" showColumnStripes="0"/>
</table>
</file>

<file path=xl/tables/table5.xml><?xml version="1.0" encoding="utf-8"?>
<table xmlns="http://schemas.openxmlformats.org/spreadsheetml/2006/main" id="11" name="Tabela11" displayName="Tabela11" ref="A32:F37" totalsRowShown="0" headerRowDxfId="119" headerRowBorderDxfId="118" tableBorderDxfId="117" totalsRowBorderDxfId="116">
  <tableColumns count="6">
    <tableColumn id="1" name="Item" dataDxfId="115">
      <calculatedColumnFormula>A32+1</calculatedColumnFormula>
    </tableColumn>
    <tableColumn id="2" name="Produto" dataDxfId="114"/>
    <tableColumn id="3" name="Unidade" dataDxfId="113"/>
    <tableColumn id="4" name="Quantidade" dataDxfId="112"/>
    <tableColumn id="5" name="Valor Unitário" dataDxfId="111"/>
    <tableColumn id="6" name="Soma" dataDxfId="110">
      <calculatedColumnFormula>ROUND((D33*E33),2)</calculatedColumnFormula>
    </tableColumn>
  </tableColumns>
  <tableStyleInfo name="TableStyleLight15" showFirstColumn="0" showLastColumn="0" showRowStripes="1" showColumnStripes="0"/>
</table>
</file>

<file path=xl/tables/table6.xml><?xml version="1.0" encoding="utf-8"?>
<table xmlns="http://schemas.openxmlformats.org/spreadsheetml/2006/main" id="12" name="Tabela12" displayName="Tabela12" ref="A79:F89" totalsRowShown="0" headerRowDxfId="109" headerRowBorderDxfId="108" tableBorderDxfId="107" totalsRowBorderDxfId="106">
  <tableColumns count="6">
    <tableColumn id="1" name="Item" dataDxfId="105"/>
    <tableColumn id="2" name="Produto" dataDxfId="104"/>
    <tableColumn id="3" name="Unidade" dataDxfId="103"/>
    <tableColumn id="4" name="Quantidade" dataDxfId="102"/>
    <tableColumn id="5" name="Valor Unitário" dataDxfId="101"/>
    <tableColumn id="6" name="Soma Total" dataDxfId="100"/>
  </tableColumns>
  <tableStyleInfo name="TableStyleLight15" showFirstColumn="0" showLastColumn="0" showRowStripes="1" showColumnStripes="0"/>
</table>
</file>

<file path=xl/tables/table7.xml><?xml version="1.0" encoding="utf-8"?>
<table xmlns="http://schemas.openxmlformats.org/spreadsheetml/2006/main" id="13" name="Tabela13" displayName="Tabela13" ref="A18:F30" totalsRowShown="0" headerRowDxfId="99" headerRowBorderDxfId="98" tableBorderDxfId="97" totalsRowBorderDxfId="96">
  <tableColumns count="6">
    <tableColumn id="1" name="Item" dataDxfId="95"/>
    <tableColumn id="2" name="Produto" dataDxfId="94"/>
    <tableColumn id="3" name="Quantidade" dataDxfId="93"/>
    <tableColumn id="4" name="Depreciação (Meses)" dataDxfId="92"/>
    <tableColumn id="5" name="Valor Unitário" dataDxfId="91"/>
    <tableColumn id="6" name="Depreciação Mensal" dataDxfId="90">
      <calculatedColumnFormula>ROUND(((E19/D19)*C19),2)</calculatedColumnFormula>
    </tableColumn>
  </tableColumns>
  <tableStyleInfo name="TableStyleLight15" showFirstColumn="0" showLastColumn="0" showRowStripes="1" showColumnStripes="0"/>
</table>
</file>

<file path=xl/tables/table8.xml><?xml version="1.0" encoding="utf-8"?>
<table xmlns="http://schemas.openxmlformats.org/spreadsheetml/2006/main" id="14" name="Tabela14" displayName="Tabela14" ref="A34:F44" totalsRowShown="0" headerRowDxfId="89" headerRowBorderDxfId="88" tableBorderDxfId="87" totalsRowBorderDxfId="86">
  <tableColumns count="6">
    <tableColumn id="1" name="Item" dataDxfId="85"/>
    <tableColumn id="2" name="Produto" dataDxfId="84"/>
    <tableColumn id="3" name="Unidade" dataDxfId="83"/>
    <tableColumn id="4" name="Quantidade" dataDxfId="82"/>
    <tableColumn id="5" name="Valor Unitário" dataDxfId="81">
      <calculatedColumnFormula>#REF!</calculatedColumnFormula>
    </tableColumn>
    <tableColumn id="6" name="Soma Contratual" dataDxfId="80">
      <calculatedColumnFormula>D35*E35</calculatedColumnFormula>
    </tableColumn>
  </tableColumns>
  <tableStyleInfo name="TableStyleMedium15" showFirstColumn="0" showLastColumn="0" showRowStripes="1" showColumnStripes="0"/>
</table>
</file>

<file path=xl/tables/table9.xml><?xml version="1.0" encoding="utf-8"?>
<table xmlns="http://schemas.openxmlformats.org/spreadsheetml/2006/main" id="15" name="Tabela15" displayName="Tabela15" ref="A13:F21" totalsRowShown="0" headerRowDxfId="79" headerRowBorderDxfId="78" tableBorderDxfId="77" totalsRowBorderDxfId="76">
  <tableColumns count="6">
    <tableColumn id="1" name="Item" dataDxfId="75"/>
    <tableColumn id="2" name="Produto" dataDxfId="74"/>
    <tableColumn id="3" name="Quantidade por Posto" dataDxfId="73"/>
    <tableColumn id="4" name="Periodicid. (Meses)" dataDxfId="72"/>
    <tableColumn id="5" name="Valor Unitário" dataDxfId="71"/>
    <tableColumn id="6" name="Total Mensal" dataDxfId="70">
      <calculatedColumnFormula>ROUND(((C14*E14)/D14),2)</calculatedColumnFormula>
    </tableColumn>
  </tableColumns>
  <tableStyleInfo name="TableStyleLight15"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15.xml"/><Relationship Id="rId3" Type="http://schemas.openxmlformats.org/officeDocument/2006/relationships/table" Target="../tables/table10.xml"/><Relationship Id="rId7" Type="http://schemas.openxmlformats.org/officeDocument/2006/relationships/table" Target="../tables/table14.xml"/><Relationship Id="rId2" Type="http://schemas.openxmlformats.org/officeDocument/2006/relationships/table" Target="../tables/table9.xml"/><Relationship Id="rId1" Type="http://schemas.openxmlformats.org/officeDocument/2006/relationships/printerSettings" Target="../printerSettings/printerSettings10.bin"/><Relationship Id="rId6" Type="http://schemas.openxmlformats.org/officeDocument/2006/relationships/table" Target="../tables/table13.xml"/><Relationship Id="rId5" Type="http://schemas.openxmlformats.org/officeDocument/2006/relationships/table" Target="../tables/table12.xml"/><Relationship Id="rId4" Type="http://schemas.openxmlformats.org/officeDocument/2006/relationships/table" Target="../tables/table11.xml"/><Relationship Id="rId9" Type="http://schemas.openxmlformats.org/officeDocument/2006/relationships/table" Target="../tables/table1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 Id="rId4" Type="http://schemas.openxmlformats.org/officeDocument/2006/relationships/table" Target="../tables/table3.xml"/></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9.bin"/><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00"/>
  <sheetViews>
    <sheetView showGridLines="0" view="pageBreakPreview" zoomScaleNormal="90" zoomScaleSheetLayoutView="100" workbookViewId="0">
      <selection activeCell="L16" sqref="L16"/>
    </sheetView>
  </sheetViews>
  <sheetFormatPr defaultColWidth="12.5703125" defaultRowHeight="15" customHeight="1"/>
  <cols>
    <col min="1" max="1" width="6.140625" customWidth="1"/>
    <col min="2" max="2" width="35" customWidth="1"/>
    <col min="3" max="3" width="10" customWidth="1"/>
    <col min="4" max="4" width="15.5703125" customWidth="1"/>
    <col min="5" max="5" width="14.28515625" customWidth="1"/>
    <col min="6" max="6" width="14.5703125" customWidth="1"/>
    <col min="7" max="7" width="13.7109375" customWidth="1"/>
    <col min="8" max="8" width="28" bestFit="1" customWidth="1"/>
    <col min="9" max="9" width="15" customWidth="1"/>
    <col min="10" max="10" width="14.28515625" customWidth="1"/>
    <col min="11" max="11" width="13.7109375" customWidth="1"/>
    <col min="12" max="15" width="14.7109375" customWidth="1"/>
    <col min="16" max="16" width="11.28515625" customWidth="1"/>
    <col min="17" max="17" width="13.140625" customWidth="1"/>
    <col min="18" max="19" width="14.7109375" customWidth="1"/>
    <col min="20" max="20" width="9.140625" customWidth="1"/>
    <col min="21" max="21" width="11.5703125" customWidth="1"/>
    <col min="22" max="22" width="17" customWidth="1"/>
    <col min="23" max="23" width="9.140625" customWidth="1"/>
    <col min="24" max="26" width="14.42578125" customWidth="1"/>
  </cols>
  <sheetData>
    <row r="1" spans="1:23" ht="21" customHeight="1">
      <c r="A1" s="604" t="s">
        <v>0</v>
      </c>
      <c r="B1" s="605"/>
      <c r="C1" s="605"/>
      <c r="D1" s="605"/>
      <c r="E1" s="605"/>
      <c r="F1" s="605"/>
      <c r="G1" s="605"/>
      <c r="H1" s="605"/>
      <c r="I1" s="605"/>
      <c r="J1" s="605"/>
      <c r="K1" s="605"/>
      <c r="L1" s="605"/>
      <c r="M1" s="605"/>
      <c r="N1" s="605"/>
      <c r="O1" s="605"/>
      <c r="P1" s="605"/>
      <c r="Q1" s="605"/>
      <c r="R1" s="605"/>
      <c r="S1" s="605"/>
      <c r="T1" s="1"/>
      <c r="U1" s="1"/>
      <c r="V1" s="1"/>
      <c r="W1" s="2"/>
    </row>
    <row r="2" spans="1:23" ht="15" customHeight="1">
      <c r="A2" s="606" t="s">
        <v>1</v>
      </c>
      <c r="B2" s="605"/>
      <c r="C2" s="605"/>
      <c r="D2" s="605"/>
      <c r="E2" s="605"/>
      <c r="F2" s="605"/>
      <c r="G2" s="605"/>
      <c r="H2" s="605"/>
      <c r="I2" s="605"/>
      <c r="J2" s="605"/>
      <c r="K2" s="605"/>
      <c r="L2" s="605"/>
      <c r="M2" s="605"/>
      <c r="N2" s="605"/>
      <c r="O2" s="605"/>
      <c r="P2" s="605"/>
      <c r="Q2" s="605"/>
      <c r="R2" s="605"/>
      <c r="S2" s="605"/>
      <c r="T2" s="3"/>
      <c r="U2" s="3"/>
      <c r="V2" s="3"/>
      <c r="W2" s="2"/>
    </row>
    <row r="3" spans="1:23" ht="15" customHeight="1">
      <c r="A3" s="607" t="s">
        <v>2</v>
      </c>
      <c r="B3" s="605"/>
      <c r="C3" s="605"/>
      <c r="D3" s="605"/>
      <c r="E3" s="605"/>
      <c r="F3" s="605"/>
      <c r="G3" s="605"/>
      <c r="H3" s="605"/>
      <c r="I3" s="605"/>
      <c r="J3" s="605"/>
      <c r="K3" s="605"/>
      <c r="L3" s="605"/>
      <c r="M3" s="605"/>
      <c r="N3" s="605"/>
      <c r="O3" s="605"/>
      <c r="P3" s="605"/>
      <c r="Q3" s="605"/>
      <c r="R3" s="605"/>
      <c r="S3" s="605"/>
      <c r="T3" s="4"/>
      <c r="U3" s="4"/>
      <c r="V3" s="4"/>
      <c r="W3" s="2"/>
    </row>
    <row r="4" spans="1:23" ht="15" customHeight="1">
      <c r="A4" s="5"/>
      <c r="B4" s="6"/>
      <c r="C4" s="6"/>
      <c r="D4" s="7"/>
      <c r="E4" s="6"/>
      <c r="F4" s="6"/>
      <c r="G4" s="6"/>
      <c r="H4" s="6"/>
      <c r="I4" s="6"/>
      <c r="J4" s="6"/>
      <c r="K4" s="6"/>
      <c r="L4" s="6"/>
      <c r="M4" s="6"/>
      <c r="N4" s="6"/>
      <c r="O4" s="6"/>
      <c r="P4" s="6"/>
      <c r="Q4" s="6"/>
      <c r="R4" s="6"/>
      <c r="S4" s="6"/>
      <c r="T4" s="8"/>
      <c r="U4" s="8"/>
      <c r="V4" s="8"/>
      <c r="W4" s="5"/>
    </row>
    <row r="5" spans="1:23" ht="15" customHeight="1">
      <c r="A5" s="5"/>
      <c r="B5" s="7"/>
      <c r="C5" s="7"/>
      <c r="D5" s="7"/>
      <c r="E5" s="7"/>
      <c r="F5" s="7"/>
      <c r="G5" s="7"/>
      <c r="H5" s="7"/>
      <c r="I5" s="7"/>
      <c r="J5" s="7"/>
      <c r="K5" s="7"/>
      <c r="L5" s="7"/>
      <c r="M5" s="7"/>
      <c r="N5" s="7"/>
      <c r="O5" s="7"/>
      <c r="P5" s="7"/>
      <c r="Q5" s="7"/>
      <c r="R5" s="9" t="s">
        <v>3</v>
      </c>
      <c r="S5" s="10" t="s">
        <v>4</v>
      </c>
      <c r="T5" s="8"/>
      <c r="U5" s="8"/>
      <c r="V5" s="8"/>
      <c r="W5" s="5"/>
    </row>
    <row r="6" spans="1:23" ht="15" customHeight="1">
      <c r="A6" s="5"/>
      <c r="B6" s="5"/>
      <c r="C6" s="5"/>
      <c r="D6" s="11"/>
      <c r="E6" s="5"/>
      <c r="F6" s="5"/>
      <c r="G6" s="5"/>
      <c r="H6" s="12"/>
      <c r="I6" s="12"/>
      <c r="J6" s="12"/>
      <c r="K6" s="12"/>
      <c r="L6" s="12"/>
      <c r="M6" s="12"/>
      <c r="N6" s="12"/>
      <c r="O6" s="12"/>
      <c r="P6" s="12"/>
      <c r="Q6" s="12"/>
      <c r="R6" s="9" t="s">
        <v>5</v>
      </c>
      <c r="S6" s="13"/>
      <c r="T6" s="5"/>
      <c r="U6" s="5"/>
      <c r="V6" s="5"/>
      <c r="W6" s="5"/>
    </row>
    <row r="7" spans="1:23" ht="15" customHeight="1">
      <c r="A7" s="5"/>
      <c r="B7" s="5"/>
      <c r="C7" s="5"/>
      <c r="D7" s="11"/>
      <c r="E7" s="5"/>
      <c r="F7" s="5"/>
      <c r="G7" s="5"/>
      <c r="H7" s="12"/>
      <c r="I7" s="12"/>
      <c r="J7" s="12"/>
      <c r="K7" s="12"/>
      <c r="L7" s="12"/>
      <c r="M7" s="12"/>
      <c r="N7" s="12"/>
      <c r="O7" s="12"/>
      <c r="P7" s="12"/>
      <c r="Q7" s="12"/>
      <c r="R7" s="9" t="s">
        <v>6</v>
      </c>
      <c r="S7" s="13"/>
      <c r="T7" s="5"/>
      <c r="U7" s="5"/>
      <c r="V7" s="5"/>
      <c r="W7" s="5"/>
    </row>
    <row r="8" spans="1:23" ht="15" customHeight="1">
      <c r="A8" s="5"/>
      <c r="B8" s="5"/>
      <c r="C8" s="5"/>
      <c r="D8" s="11"/>
      <c r="E8" s="5"/>
      <c r="F8" s="5"/>
      <c r="G8" s="5"/>
      <c r="H8" s="12"/>
      <c r="I8" s="12"/>
      <c r="J8" s="12"/>
      <c r="K8" s="12"/>
      <c r="L8" s="12"/>
      <c r="M8" s="12"/>
      <c r="N8" s="12"/>
      <c r="O8" s="12"/>
      <c r="P8" s="12"/>
      <c r="Q8" s="12"/>
      <c r="R8" s="5"/>
      <c r="S8" s="12"/>
      <c r="T8" s="5"/>
      <c r="U8" s="5"/>
      <c r="V8" s="5"/>
      <c r="W8" s="5"/>
    </row>
    <row r="9" spans="1:23" ht="15" customHeight="1">
      <c r="A9" s="608" t="s">
        <v>7</v>
      </c>
      <c r="B9" s="609"/>
      <c r="C9" s="609"/>
      <c r="D9" s="609"/>
      <c r="E9" s="609"/>
      <c r="F9" s="609"/>
      <c r="G9" s="609"/>
      <c r="H9" s="609"/>
      <c r="I9" s="609"/>
      <c r="J9" s="609"/>
      <c r="K9" s="609"/>
      <c r="L9" s="609"/>
      <c r="M9" s="609"/>
      <c r="N9" s="609"/>
      <c r="O9" s="609"/>
      <c r="P9" s="609"/>
      <c r="Q9" s="609"/>
      <c r="R9" s="609"/>
      <c r="S9" s="610"/>
      <c r="T9" s="5"/>
      <c r="U9" s="5"/>
      <c r="V9" s="5"/>
      <c r="W9" s="5"/>
    </row>
    <row r="10" spans="1:23" ht="15" customHeight="1">
      <c r="A10" s="611" t="s">
        <v>8</v>
      </c>
      <c r="B10" s="612"/>
      <c r="C10" s="612"/>
      <c r="D10" s="612"/>
      <c r="E10" s="612"/>
      <c r="F10" s="612"/>
      <c r="G10" s="612"/>
      <c r="H10" s="612"/>
      <c r="I10" s="612"/>
      <c r="J10" s="612"/>
      <c r="K10" s="612"/>
      <c r="L10" s="612"/>
      <c r="M10" s="612"/>
      <c r="N10" s="612"/>
      <c r="O10" s="612"/>
      <c r="P10" s="612"/>
      <c r="Q10" s="612"/>
      <c r="R10" s="612"/>
      <c r="S10" s="613"/>
      <c r="T10" s="5"/>
      <c r="U10" s="5"/>
      <c r="V10" s="5"/>
      <c r="W10" s="5"/>
    </row>
    <row r="11" spans="1:23" ht="15" customHeight="1">
      <c r="A11" s="5"/>
      <c r="B11" s="14"/>
      <c r="C11" s="14"/>
      <c r="D11" s="14"/>
      <c r="E11" s="14"/>
      <c r="F11" s="14"/>
      <c r="G11" s="14"/>
      <c r="H11" s="14"/>
      <c r="I11" s="14"/>
      <c r="J11" s="14"/>
      <c r="K11" s="14"/>
      <c r="L11" s="14"/>
      <c r="M11" s="14"/>
      <c r="N11" s="14"/>
      <c r="O11" s="14"/>
      <c r="P11" s="14"/>
      <c r="Q11" s="14"/>
      <c r="R11" s="14"/>
      <c r="S11" s="14"/>
      <c r="T11" s="5"/>
      <c r="U11" s="5"/>
      <c r="V11" s="5"/>
      <c r="W11" s="5"/>
    </row>
    <row r="12" spans="1:23" ht="15" customHeight="1">
      <c r="A12" s="597" t="s">
        <v>9</v>
      </c>
      <c r="B12" s="597" t="s">
        <v>10</v>
      </c>
      <c r="C12" s="597" t="s">
        <v>11</v>
      </c>
      <c r="D12" s="597" t="s">
        <v>12</v>
      </c>
      <c r="E12" s="600" t="s">
        <v>13</v>
      </c>
      <c r="F12" s="601"/>
      <c r="G12" s="597" t="s">
        <v>14</v>
      </c>
      <c r="H12" s="600" t="s">
        <v>15</v>
      </c>
      <c r="I12" s="603"/>
      <c r="J12" s="603"/>
      <c r="K12" s="603"/>
      <c r="L12" s="603"/>
      <c r="M12" s="603"/>
      <c r="N12" s="603"/>
      <c r="O12" s="601"/>
      <c r="P12" s="597" t="s">
        <v>16</v>
      </c>
      <c r="Q12" s="597" t="s">
        <v>17</v>
      </c>
      <c r="R12" s="597" t="s">
        <v>18</v>
      </c>
      <c r="S12" s="597" t="s">
        <v>19</v>
      </c>
      <c r="T12" s="11"/>
      <c r="U12" s="11"/>
      <c r="V12" s="11"/>
      <c r="W12" s="11"/>
    </row>
    <row r="13" spans="1:23" ht="61.5" customHeight="1">
      <c r="A13" s="598"/>
      <c r="B13" s="598"/>
      <c r="C13" s="598"/>
      <c r="D13" s="598"/>
      <c r="E13" s="602" t="s">
        <v>20</v>
      </c>
      <c r="F13" s="602" t="s">
        <v>21</v>
      </c>
      <c r="G13" s="598"/>
      <c r="H13" s="532" t="s">
        <v>22</v>
      </c>
      <c r="I13" s="532" t="s">
        <v>23</v>
      </c>
      <c r="J13" s="593" t="s">
        <v>24</v>
      </c>
      <c r="K13" s="590" t="s">
        <v>25</v>
      </c>
      <c r="L13" s="590" t="s">
        <v>26</v>
      </c>
      <c r="M13" s="602" t="s">
        <v>27</v>
      </c>
      <c r="N13" s="614" t="s">
        <v>28</v>
      </c>
      <c r="O13" s="602" t="s">
        <v>29</v>
      </c>
      <c r="P13" s="598"/>
      <c r="Q13" s="598"/>
      <c r="R13" s="598"/>
      <c r="S13" s="598"/>
      <c r="T13" s="11"/>
      <c r="U13" s="11"/>
      <c r="V13" s="11"/>
      <c r="W13" s="11"/>
    </row>
    <row r="14" spans="1:23" ht="15" customHeight="1">
      <c r="A14" s="598"/>
      <c r="B14" s="598"/>
      <c r="C14" s="598"/>
      <c r="D14" s="598"/>
      <c r="E14" s="598"/>
      <c r="F14" s="598"/>
      <c r="G14" s="598"/>
      <c r="H14" s="15"/>
      <c r="I14" s="16"/>
      <c r="J14" s="591"/>
      <c r="K14" s="591"/>
      <c r="L14" s="591"/>
      <c r="M14" s="598"/>
      <c r="N14" s="598"/>
      <c r="O14" s="598"/>
      <c r="P14" s="598"/>
      <c r="Q14" s="598"/>
      <c r="R14" s="598"/>
      <c r="S14" s="598"/>
      <c r="T14" s="17"/>
      <c r="U14" s="17"/>
      <c r="V14" s="17"/>
      <c r="W14" s="17"/>
    </row>
    <row r="15" spans="1:23" ht="26.25" customHeight="1">
      <c r="A15" s="598"/>
      <c r="B15" s="598"/>
      <c r="C15" s="598"/>
      <c r="D15" s="598"/>
      <c r="E15" s="598"/>
      <c r="F15" s="599"/>
      <c r="G15" s="598"/>
      <c r="H15" s="532" t="s">
        <v>30</v>
      </c>
      <c r="I15" s="532" t="s">
        <v>31</v>
      </c>
      <c r="J15" s="592"/>
      <c r="K15" s="592"/>
      <c r="L15" s="592"/>
      <c r="M15" s="598"/>
      <c r="N15" s="598"/>
      <c r="O15" s="598"/>
      <c r="P15" s="598"/>
      <c r="Q15" s="598"/>
      <c r="R15" s="599"/>
      <c r="S15" s="598"/>
      <c r="T15" s="17"/>
      <c r="U15" s="17"/>
      <c r="V15" s="17"/>
      <c r="W15" s="17"/>
    </row>
    <row r="16" spans="1:23" ht="15" customHeight="1">
      <c r="A16" s="599"/>
      <c r="B16" s="599"/>
      <c r="C16" s="599"/>
      <c r="D16" s="599"/>
      <c r="E16" s="599"/>
      <c r="F16" s="18">
        <f>'Encargos Sociais'!F68/100</f>
        <v>0</v>
      </c>
      <c r="G16" s="599"/>
      <c r="H16" s="19">
        <v>0.2</v>
      </c>
      <c r="I16" s="20">
        <v>2</v>
      </c>
      <c r="J16" s="21"/>
      <c r="K16" s="21"/>
      <c r="L16" s="21"/>
      <c r="M16" s="599"/>
      <c r="N16" s="599"/>
      <c r="O16" s="599"/>
      <c r="P16" s="599"/>
      <c r="Q16" s="599"/>
      <c r="R16" s="22">
        <f>CITL!$B$18</f>
        <v>0</v>
      </c>
      <c r="S16" s="599"/>
      <c r="T16" s="17"/>
      <c r="U16" s="17"/>
      <c r="V16" s="17"/>
      <c r="W16" s="17"/>
    </row>
    <row r="17" spans="1:23" ht="25.5" customHeight="1">
      <c r="A17" s="23">
        <v>1</v>
      </c>
      <c r="B17" s="24" t="s">
        <v>32</v>
      </c>
      <c r="C17" s="23" t="s">
        <v>33</v>
      </c>
      <c r="D17" s="23">
        <v>44</v>
      </c>
      <c r="E17" s="25"/>
      <c r="F17" s="26">
        <f>ROUND((IF(E17&lt;&gt;0,(E17)*$F$16,0)),2)</f>
        <v>0</v>
      </c>
      <c r="G17" s="26">
        <f t="shared" ref="G17:G28" si="0">SUM(E17:F17)</f>
        <v>0</v>
      </c>
      <c r="H17" s="27">
        <f t="shared" ref="H17:H28" si="1">ROUND((IF((E17&gt;0),$H$14-($H$14*$H$16),0)),2)</f>
        <v>0</v>
      </c>
      <c r="I17" s="27">
        <f t="shared" ref="I17:I28" si="2">IF(E17&gt;0,MAX(0,($I$14*(21*$I$16))-(6%*E17),0),0)</f>
        <v>0</v>
      </c>
      <c r="J17" s="26">
        <f t="shared" ref="J17:J28" si="3">IF(E17&lt;&gt;0,$J$16,0)</f>
        <v>0</v>
      </c>
      <c r="K17" s="26">
        <f t="shared" ref="K17:K28" si="4">IF(E17&lt;&gt;0,$K$16,0)</f>
        <v>0</v>
      </c>
      <c r="L17" s="26">
        <f t="shared" ref="L17:L28" si="5">$L$16</f>
        <v>0</v>
      </c>
      <c r="M17" s="26">
        <f>'MATERIAIS Limpeza'!F113/E32</f>
        <v>0</v>
      </c>
      <c r="N17" s="26">
        <f>'MAQUINAS e Equipamentos'!F49/E32</f>
        <v>0</v>
      </c>
      <c r="O17" s="26">
        <f>'Uniformes e EPI'!F23</f>
        <v>0</v>
      </c>
      <c r="P17" s="26">
        <f t="shared" ref="P17:P28" si="6">SUM(H17:O17)</f>
        <v>0</v>
      </c>
      <c r="Q17" s="26">
        <f t="shared" ref="Q17:Q28" si="7">G17+P17</f>
        <v>0</v>
      </c>
      <c r="R17" s="26">
        <f t="shared" ref="R17:R28" si="8">ROUND((Q17*$R$16),2)</f>
        <v>0</v>
      </c>
      <c r="S17" s="28">
        <f t="shared" ref="S17:S28" si="9">ROUND((Q17+R17),2)</f>
        <v>0</v>
      </c>
      <c r="T17" s="17"/>
      <c r="U17" s="17"/>
      <c r="V17" s="17"/>
      <c r="W17" s="17"/>
    </row>
    <row r="18" spans="1:23" ht="25.5" customHeight="1">
      <c r="A18" s="23">
        <v>2</v>
      </c>
      <c r="B18" s="358" t="s">
        <v>34</v>
      </c>
      <c r="C18" s="23" t="s">
        <v>33</v>
      </c>
      <c r="D18" s="227">
        <v>44</v>
      </c>
      <c r="E18" s="31"/>
      <c r="F18" s="26">
        <f>ROUND((IF(E18&lt;&gt;0,(E18)*$F$16,0)),2)</f>
        <v>0</v>
      </c>
      <c r="G18" s="26">
        <f t="shared" si="0"/>
        <v>0</v>
      </c>
      <c r="H18" s="27">
        <f t="shared" si="1"/>
        <v>0</v>
      </c>
      <c r="I18" s="32">
        <f t="shared" si="2"/>
        <v>0</v>
      </c>
      <c r="J18" s="26">
        <f t="shared" si="3"/>
        <v>0</v>
      </c>
      <c r="K18" s="26">
        <f t="shared" si="4"/>
        <v>0</v>
      </c>
      <c r="L18" s="26">
        <f t="shared" si="5"/>
        <v>0</v>
      </c>
      <c r="M18" s="26">
        <f>'Materiais Copeiragem'!F42/E33</f>
        <v>0</v>
      </c>
      <c r="N18" s="26">
        <f>'MAQUINAS e Equipamentos'!F60/E33</f>
        <v>0</v>
      </c>
      <c r="O18" s="26">
        <f>'Uniformes e EPI'!F39</f>
        <v>0</v>
      </c>
      <c r="P18" s="26">
        <f t="shared" si="6"/>
        <v>0</v>
      </c>
      <c r="Q18" s="26">
        <f t="shared" si="7"/>
        <v>0</v>
      </c>
      <c r="R18" s="26">
        <f t="shared" si="8"/>
        <v>0</v>
      </c>
      <c r="S18" s="28">
        <f t="shared" si="9"/>
        <v>0</v>
      </c>
      <c r="T18" s="17"/>
      <c r="U18" s="17"/>
      <c r="V18" s="17"/>
      <c r="W18" s="17"/>
    </row>
    <row r="19" spans="1:23" ht="25.5" customHeight="1">
      <c r="A19" s="23">
        <v>3</v>
      </c>
      <c r="B19" s="358" t="s">
        <v>35</v>
      </c>
      <c r="C19" s="23" t="s">
        <v>33</v>
      </c>
      <c r="D19" s="227">
        <v>44</v>
      </c>
      <c r="E19" s="31"/>
      <c r="F19" s="26">
        <f>ROUND((IF(E19&lt;&gt;0,(E19)*$F$16,0)),2)</f>
        <v>0</v>
      </c>
      <c r="G19" s="26">
        <f t="shared" si="0"/>
        <v>0</v>
      </c>
      <c r="H19" s="27">
        <f t="shared" si="1"/>
        <v>0</v>
      </c>
      <c r="I19" s="32">
        <f t="shared" si="2"/>
        <v>0</v>
      </c>
      <c r="J19" s="26">
        <f t="shared" si="3"/>
        <v>0</v>
      </c>
      <c r="K19" s="26">
        <f t="shared" si="4"/>
        <v>0</v>
      </c>
      <c r="L19" s="26">
        <f t="shared" si="5"/>
        <v>0</v>
      </c>
      <c r="M19" s="38" t="s">
        <v>573</v>
      </c>
      <c r="N19" s="38" t="s">
        <v>573</v>
      </c>
      <c r="O19" s="26">
        <f>'Uniformes e EPI'!F52</f>
        <v>0</v>
      </c>
      <c r="P19" s="26">
        <f t="shared" si="6"/>
        <v>0</v>
      </c>
      <c r="Q19" s="26">
        <f t="shared" si="7"/>
        <v>0</v>
      </c>
      <c r="R19" s="26">
        <f t="shared" si="8"/>
        <v>0</v>
      </c>
      <c r="S19" s="28">
        <f t="shared" si="9"/>
        <v>0</v>
      </c>
      <c r="T19" s="17"/>
      <c r="U19" s="17"/>
      <c r="V19" s="17"/>
      <c r="W19" s="17"/>
    </row>
    <row r="20" spans="1:23" ht="25.5" customHeight="1">
      <c r="A20" s="23">
        <v>4</v>
      </c>
      <c r="B20" s="358" t="s">
        <v>36</v>
      </c>
      <c r="C20" s="23" t="s">
        <v>33</v>
      </c>
      <c r="D20" s="227">
        <v>32.5</v>
      </c>
      <c r="E20" s="31"/>
      <c r="F20" s="26">
        <f t="shared" ref="F20:F25" si="10">ROUND((IF(E20&lt;&gt;0,E20*$F$16,0)),2)</f>
        <v>0</v>
      </c>
      <c r="G20" s="33">
        <f t="shared" si="0"/>
        <v>0</v>
      </c>
      <c r="H20" s="27">
        <f t="shared" si="1"/>
        <v>0</v>
      </c>
      <c r="I20" s="32">
        <f t="shared" si="2"/>
        <v>0</v>
      </c>
      <c r="J20" s="33">
        <f t="shared" si="3"/>
        <v>0</v>
      </c>
      <c r="K20" s="33">
        <f t="shared" si="4"/>
        <v>0</v>
      </c>
      <c r="L20" s="33">
        <f t="shared" si="5"/>
        <v>0</v>
      </c>
      <c r="M20" s="38" t="s">
        <v>573</v>
      </c>
      <c r="N20" s="38" t="s">
        <v>573</v>
      </c>
      <c r="O20" s="33">
        <f>'Uniformes e EPI'!F64</f>
        <v>0</v>
      </c>
      <c r="P20" s="33">
        <f t="shared" si="6"/>
        <v>0</v>
      </c>
      <c r="Q20" s="33">
        <f t="shared" si="7"/>
        <v>0</v>
      </c>
      <c r="R20" s="33">
        <f t="shared" si="8"/>
        <v>0</v>
      </c>
      <c r="S20" s="28">
        <f t="shared" si="9"/>
        <v>0</v>
      </c>
      <c r="T20" s="35"/>
      <c r="U20" s="35"/>
      <c r="V20" s="35"/>
      <c r="W20" s="35"/>
    </row>
    <row r="21" spans="1:23" ht="25.5" customHeight="1">
      <c r="A21" s="23">
        <v>5</v>
      </c>
      <c r="B21" s="215" t="s">
        <v>37</v>
      </c>
      <c r="C21" s="23" t="s">
        <v>33</v>
      </c>
      <c r="D21" s="227">
        <v>44</v>
      </c>
      <c r="E21" s="31"/>
      <c r="F21" s="26">
        <f t="shared" si="10"/>
        <v>0</v>
      </c>
      <c r="G21" s="33">
        <f t="shared" si="0"/>
        <v>0</v>
      </c>
      <c r="H21" s="27">
        <f t="shared" si="1"/>
        <v>0</v>
      </c>
      <c r="I21" s="32">
        <f t="shared" si="2"/>
        <v>0</v>
      </c>
      <c r="J21" s="33">
        <f t="shared" si="3"/>
        <v>0</v>
      </c>
      <c r="K21" s="33">
        <f t="shared" si="4"/>
        <v>0</v>
      </c>
      <c r="L21" s="33">
        <f t="shared" si="5"/>
        <v>0</v>
      </c>
      <c r="M21" s="33">
        <f>'Materiais Jardinagem'!F21</f>
        <v>0</v>
      </c>
      <c r="N21" s="33">
        <f>'MAQUINAS e Equipamentos'!F49/E36</f>
        <v>0</v>
      </c>
      <c r="O21" s="33">
        <f>'Uniformes e EPI'!F84</f>
        <v>0</v>
      </c>
      <c r="P21" s="33">
        <f t="shared" si="6"/>
        <v>0</v>
      </c>
      <c r="Q21" s="33">
        <f t="shared" si="7"/>
        <v>0</v>
      </c>
      <c r="R21" s="33">
        <f t="shared" si="8"/>
        <v>0</v>
      </c>
      <c r="S21" s="28">
        <f t="shared" si="9"/>
        <v>0</v>
      </c>
      <c r="T21" s="35"/>
      <c r="U21" s="35"/>
      <c r="V21" s="35"/>
      <c r="W21" s="35"/>
    </row>
    <row r="22" spans="1:23" ht="25.5" customHeight="1">
      <c r="A22" s="23">
        <v>6</v>
      </c>
      <c r="B22" s="215" t="s">
        <v>38</v>
      </c>
      <c r="C22" s="23" t="s">
        <v>33</v>
      </c>
      <c r="D22" s="227">
        <v>35</v>
      </c>
      <c r="E22" s="31"/>
      <c r="F22" s="26">
        <f t="shared" si="10"/>
        <v>0</v>
      </c>
      <c r="G22" s="33">
        <f t="shared" si="0"/>
        <v>0</v>
      </c>
      <c r="H22" s="27">
        <f t="shared" si="1"/>
        <v>0</v>
      </c>
      <c r="I22" s="32">
        <f t="shared" si="2"/>
        <v>0</v>
      </c>
      <c r="J22" s="33">
        <f t="shared" si="3"/>
        <v>0</v>
      </c>
      <c r="K22" s="33">
        <f t="shared" si="4"/>
        <v>0</v>
      </c>
      <c r="L22" s="33">
        <f t="shared" si="5"/>
        <v>0</v>
      </c>
      <c r="M22" s="38" t="s">
        <v>573</v>
      </c>
      <c r="N22" s="38" t="s">
        <v>573</v>
      </c>
      <c r="O22" s="33">
        <f>'Uniformes e EPI'!F96</f>
        <v>0</v>
      </c>
      <c r="P22" s="33">
        <f t="shared" si="6"/>
        <v>0</v>
      </c>
      <c r="Q22" s="33">
        <f t="shared" si="7"/>
        <v>0</v>
      </c>
      <c r="R22" s="33">
        <f t="shared" si="8"/>
        <v>0</v>
      </c>
      <c r="S22" s="28">
        <f t="shared" si="9"/>
        <v>0</v>
      </c>
      <c r="T22" s="35"/>
      <c r="U22" s="35"/>
      <c r="V22" s="35"/>
      <c r="W22" s="35"/>
    </row>
    <row r="23" spans="1:23" ht="25.5" customHeight="1">
      <c r="A23" s="23">
        <v>7</v>
      </c>
      <c r="B23" s="215" t="s">
        <v>39</v>
      </c>
      <c r="C23" s="23" t="s">
        <v>33</v>
      </c>
      <c r="D23" s="227">
        <v>44</v>
      </c>
      <c r="E23" s="31"/>
      <c r="F23" s="26">
        <f t="shared" si="10"/>
        <v>0</v>
      </c>
      <c r="G23" s="33">
        <f t="shared" si="0"/>
        <v>0</v>
      </c>
      <c r="H23" s="27">
        <f t="shared" si="1"/>
        <v>0</v>
      </c>
      <c r="I23" s="32">
        <f t="shared" si="2"/>
        <v>0</v>
      </c>
      <c r="J23" s="33">
        <f t="shared" si="3"/>
        <v>0</v>
      </c>
      <c r="K23" s="33">
        <f t="shared" si="4"/>
        <v>0</v>
      </c>
      <c r="L23" s="33">
        <f t="shared" si="5"/>
        <v>0</v>
      </c>
      <c r="M23" s="38" t="s">
        <v>573</v>
      </c>
      <c r="N23" s="38" t="s">
        <v>573</v>
      </c>
      <c r="O23" s="33">
        <f>'Uniformes e EPI'!F109</f>
        <v>0</v>
      </c>
      <c r="P23" s="33">
        <f t="shared" si="6"/>
        <v>0</v>
      </c>
      <c r="Q23" s="33">
        <f t="shared" si="7"/>
        <v>0</v>
      </c>
      <c r="R23" s="33">
        <f t="shared" si="8"/>
        <v>0</v>
      </c>
      <c r="S23" s="28">
        <f t="shared" si="9"/>
        <v>0</v>
      </c>
      <c r="T23" s="35"/>
      <c r="U23" s="35"/>
      <c r="V23" s="35"/>
      <c r="W23" s="35"/>
    </row>
    <row r="24" spans="1:23" ht="25.5" customHeight="1">
      <c r="A24" s="23">
        <v>8</v>
      </c>
      <c r="B24" s="215" t="s">
        <v>40</v>
      </c>
      <c r="C24" s="23" t="s">
        <v>33</v>
      </c>
      <c r="D24" s="227">
        <v>32.5</v>
      </c>
      <c r="E24" s="31"/>
      <c r="F24" s="26">
        <f t="shared" si="10"/>
        <v>0</v>
      </c>
      <c r="G24" s="33">
        <f t="shared" si="0"/>
        <v>0</v>
      </c>
      <c r="H24" s="27">
        <f t="shared" si="1"/>
        <v>0</v>
      </c>
      <c r="I24" s="32">
        <f t="shared" si="2"/>
        <v>0</v>
      </c>
      <c r="J24" s="33">
        <f t="shared" si="3"/>
        <v>0</v>
      </c>
      <c r="K24" s="33">
        <f t="shared" si="4"/>
        <v>0</v>
      </c>
      <c r="L24" s="33">
        <f t="shared" si="5"/>
        <v>0</v>
      </c>
      <c r="M24" s="38" t="s">
        <v>573</v>
      </c>
      <c r="N24" s="38" t="s">
        <v>573</v>
      </c>
      <c r="O24" s="33">
        <f>'Uniformes e EPI'!F120</f>
        <v>0</v>
      </c>
      <c r="P24" s="33">
        <f t="shared" si="6"/>
        <v>0</v>
      </c>
      <c r="Q24" s="33">
        <f t="shared" si="7"/>
        <v>0</v>
      </c>
      <c r="R24" s="33">
        <f t="shared" si="8"/>
        <v>0</v>
      </c>
      <c r="S24" s="28">
        <f t="shared" si="9"/>
        <v>0</v>
      </c>
      <c r="T24" s="35"/>
      <c r="U24" s="35"/>
      <c r="V24" s="35"/>
      <c r="W24" s="35"/>
    </row>
    <row r="25" spans="1:23" ht="25.5" customHeight="1">
      <c r="A25" s="23">
        <v>9</v>
      </c>
      <c r="B25" s="215" t="s">
        <v>41</v>
      </c>
      <c r="C25" s="23" t="s">
        <v>33</v>
      </c>
      <c r="D25" s="227">
        <v>44</v>
      </c>
      <c r="E25" s="31"/>
      <c r="F25" s="33">
        <f t="shared" si="10"/>
        <v>0</v>
      </c>
      <c r="G25" s="33">
        <f t="shared" si="0"/>
        <v>0</v>
      </c>
      <c r="H25" s="27">
        <f t="shared" si="1"/>
        <v>0</v>
      </c>
      <c r="I25" s="32">
        <f t="shared" si="2"/>
        <v>0</v>
      </c>
      <c r="J25" s="33">
        <f t="shared" si="3"/>
        <v>0</v>
      </c>
      <c r="K25" s="33">
        <f t="shared" si="4"/>
        <v>0</v>
      </c>
      <c r="L25" s="33">
        <f t="shared" si="5"/>
        <v>0</v>
      </c>
      <c r="M25" s="38" t="s">
        <v>573</v>
      </c>
      <c r="N25" s="38" t="s">
        <v>573</v>
      </c>
      <c r="O25" s="33">
        <f>'Uniformes e EPI'!F133</f>
        <v>0</v>
      </c>
      <c r="P25" s="33">
        <f t="shared" si="6"/>
        <v>0</v>
      </c>
      <c r="Q25" s="33">
        <f t="shared" si="7"/>
        <v>0</v>
      </c>
      <c r="R25" s="33">
        <f t="shared" si="8"/>
        <v>0</v>
      </c>
      <c r="S25" s="36">
        <f t="shared" si="9"/>
        <v>0</v>
      </c>
      <c r="T25" s="35"/>
      <c r="U25" s="35"/>
      <c r="V25" s="35"/>
      <c r="W25" s="35"/>
    </row>
    <row r="26" spans="1:23" ht="25.5" customHeight="1">
      <c r="A26" s="23">
        <v>10</v>
      </c>
      <c r="B26" s="24" t="str">
        <f>B17</f>
        <v>Auxiliar de limpeza (CBO 5143-20)</v>
      </c>
      <c r="C26" s="23" t="s">
        <v>42</v>
      </c>
      <c r="D26" s="23">
        <v>44</v>
      </c>
      <c r="E26" s="25"/>
      <c r="F26" s="26">
        <f>ROUND((IF(E26&lt;&gt;0,(E26)*$F$16,0)),2)</f>
        <v>0</v>
      </c>
      <c r="G26" s="26">
        <f t="shared" si="0"/>
        <v>0</v>
      </c>
      <c r="H26" s="27">
        <f t="shared" si="1"/>
        <v>0</v>
      </c>
      <c r="I26" s="37">
        <f t="shared" si="2"/>
        <v>0</v>
      </c>
      <c r="J26" s="26">
        <f t="shared" si="3"/>
        <v>0</v>
      </c>
      <c r="K26" s="26">
        <f t="shared" si="4"/>
        <v>0</v>
      </c>
      <c r="L26" s="26">
        <f t="shared" si="5"/>
        <v>0</v>
      </c>
      <c r="M26" s="38" t="s">
        <v>573</v>
      </c>
      <c r="N26" s="38" t="s">
        <v>573</v>
      </c>
      <c r="O26" s="26">
        <f>'Uniformes e EPI'!F145</f>
        <v>0</v>
      </c>
      <c r="P26" s="26">
        <f t="shared" si="6"/>
        <v>0</v>
      </c>
      <c r="Q26" s="39">
        <f t="shared" si="7"/>
        <v>0</v>
      </c>
      <c r="R26" s="39">
        <f t="shared" si="8"/>
        <v>0</v>
      </c>
      <c r="S26" s="28">
        <f t="shared" si="9"/>
        <v>0</v>
      </c>
      <c r="T26" s="5"/>
      <c r="U26" s="5"/>
      <c r="V26" s="5"/>
      <c r="W26" s="5"/>
    </row>
    <row r="27" spans="1:23" ht="25.5" customHeight="1">
      <c r="A27" s="23">
        <v>11</v>
      </c>
      <c r="B27" s="24" t="str">
        <f>B18</f>
        <v xml:space="preserve">Copeiro (CBO 5134-25) </v>
      </c>
      <c r="C27" s="23" t="s">
        <v>42</v>
      </c>
      <c r="D27" s="23">
        <v>44</v>
      </c>
      <c r="E27" s="25"/>
      <c r="F27" s="26">
        <f>ROUND((IF(E27&lt;&gt;0,(E27)*$F$16,0)),2)</f>
        <v>0</v>
      </c>
      <c r="G27" s="26">
        <f t="shared" si="0"/>
        <v>0</v>
      </c>
      <c r="H27" s="27">
        <f t="shared" si="1"/>
        <v>0</v>
      </c>
      <c r="I27" s="37">
        <f t="shared" si="2"/>
        <v>0</v>
      </c>
      <c r="J27" s="26">
        <f t="shared" si="3"/>
        <v>0</v>
      </c>
      <c r="K27" s="26">
        <f t="shared" si="4"/>
        <v>0</v>
      </c>
      <c r="L27" s="26">
        <f t="shared" si="5"/>
        <v>0</v>
      </c>
      <c r="M27" s="38" t="s">
        <v>573</v>
      </c>
      <c r="N27" s="38" t="s">
        <v>573</v>
      </c>
      <c r="O27" s="33">
        <f>'Uniformes e EPI'!F157</f>
        <v>0</v>
      </c>
      <c r="P27" s="26">
        <f t="shared" si="6"/>
        <v>0</v>
      </c>
      <c r="Q27" s="39">
        <f t="shared" si="7"/>
        <v>0</v>
      </c>
      <c r="R27" s="39">
        <f t="shared" si="8"/>
        <v>0</v>
      </c>
      <c r="S27" s="28">
        <f t="shared" si="9"/>
        <v>0</v>
      </c>
      <c r="T27" s="5"/>
      <c r="U27" s="5"/>
      <c r="V27" s="5"/>
      <c r="W27" s="5"/>
    </row>
    <row r="28" spans="1:23" ht="25.5" customHeight="1">
      <c r="A28" s="23">
        <v>12</v>
      </c>
      <c r="B28" s="215" t="str">
        <f>B20</f>
        <v xml:space="preserve">Carregadores (CBO 7832-10) </v>
      </c>
      <c r="C28" s="23" t="s">
        <v>42</v>
      </c>
      <c r="D28" s="227">
        <v>32.5</v>
      </c>
      <c r="E28" s="31"/>
      <c r="F28" s="33">
        <f>ROUND((IF(E28&lt;&gt;0,(E28)*$F$16,0)),2)</f>
        <v>0</v>
      </c>
      <c r="G28" s="33">
        <f t="shared" si="0"/>
        <v>0</v>
      </c>
      <c r="H28" s="27">
        <f t="shared" si="1"/>
        <v>0</v>
      </c>
      <c r="I28" s="40">
        <f t="shared" si="2"/>
        <v>0</v>
      </c>
      <c r="J28" s="33">
        <f t="shared" si="3"/>
        <v>0</v>
      </c>
      <c r="K28" s="33">
        <f t="shared" si="4"/>
        <v>0</v>
      </c>
      <c r="L28" s="33">
        <f t="shared" si="5"/>
        <v>0</v>
      </c>
      <c r="M28" s="38" t="s">
        <v>573</v>
      </c>
      <c r="N28" s="38" t="s">
        <v>573</v>
      </c>
      <c r="O28" s="33">
        <f>'Uniformes e EPI'!F168</f>
        <v>0</v>
      </c>
      <c r="P28" s="33">
        <f t="shared" si="6"/>
        <v>0</v>
      </c>
      <c r="Q28" s="33">
        <f t="shared" si="7"/>
        <v>0</v>
      </c>
      <c r="R28" s="33">
        <f t="shared" si="8"/>
        <v>0</v>
      </c>
      <c r="S28" s="28">
        <f t="shared" si="9"/>
        <v>0</v>
      </c>
      <c r="T28" s="5"/>
      <c r="U28" s="5"/>
      <c r="V28" s="5"/>
      <c r="W28" s="5"/>
    </row>
    <row r="29" spans="1:23" ht="25.5" customHeight="1">
      <c r="A29" s="5"/>
      <c r="B29" s="5"/>
      <c r="C29" s="5"/>
      <c r="D29" s="11"/>
      <c r="E29" s="5"/>
      <c r="F29" s="5"/>
      <c r="G29" s="5"/>
      <c r="H29" s="5"/>
      <c r="I29" s="5"/>
      <c r="J29" s="5"/>
      <c r="K29" s="5"/>
      <c r="L29" s="5"/>
      <c r="M29" s="5"/>
      <c r="N29" s="5"/>
      <c r="O29" s="5"/>
      <c r="P29" s="5"/>
      <c r="Q29" s="5"/>
      <c r="R29" s="5"/>
      <c r="S29" s="5"/>
      <c r="T29" s="5"/>
      <c r="U29" s="5"/>
      <c r="V29" s="5"/>
      <c r="W29" s="5"/>
    </row>
    <row r="30" spans="1:23" ht="25.5" customHeight="1">
      <c r="A30" s="41" t="s">
        <v>43</v>
      </c>
      <c r="B30" s="5"/>
      <c r="C30" s="5"/>
      <c r="D30" s="11"/>
      <c r="E30" s="5"/>
      <c r="F30" s="5"/>
      <c r="G30" s="5"/>
      <c r="H30" s="5"/>
      <c r="I30" s="5"/>
      <c r="J30" s="5"/>
      <c r="K30" s="5"/>
      <c r="L30" s="5"/>
      <c r="M30" s="5"/>
      <c r="N30" s="5"/>
      <c r="O30" s="5"/>
      <c r="P30" s="5"/>
      <c r="Q30" s="5"/>
      <c r="R30" s="5"/>
      <c r="S30" s="5"/>
      <c r="T30" s="5"/>
      <c r="U30" s="5"/>
      <c r="V30" s="5"/>
      <c r="W30" s="5"/>
    </row>
    <row r="31" spans="1:23" ht="45">
      <c r="A31" s="372" t="s">
        <v>44</v>
      </c>
      <c r="B31" s="372" t="s">
        <v>45</v>
      </c>
      <c r="C31" s="372" t="s">
        <v>11</v>
      </c>
      <c r="D31" s="372" t="s">
        <v>46</v>
      </c>
      <c r="E31" s="372" t="s">
        <v>47</v>
      </c>
      <c r="F31" s="372" t="s">
        <v>48</v>
      </c>
      <c r="G31" s="368" t="s">
        <v>49</v>
      </c>
      <c r="H31" s="42" t="s">
        <v>50</v>
      </c>
      <c r="I31" s="5"/>
      <c r="J31" s="43"/>
      <c r="K31" s="44"/>
      <c r="L31" s="44"/>
      <c r="M31" s="44"/>
      <c r="N31" s="44"/>
      <c r="O31" s="44"/>
      <c r="P31" s="44"/>
      <c r="Q31" s="44"/>
      <c r="R31" s="5"/>
      <c r="S31" s="5"/>
      <c r="T31" s="5"/>
      <c r="U31" s="5"/>
      <c r="V31" s="45"/>
      <c r="W31" s="45"/>
    </row>
    <row r="32" spans="1:23" ht="25.5" customHeight="1">
      <c r="A32" s="319">
        <v>1</v>
      </c>
      <c r="B32" s="309" t="s">
        <v>32</v>
      </c>
      <c r="C32" s="319" t="s">
        <v>33</v>
      </c>
      <c r="D32" s="363">
        <f t="shared" ref="D32:D43" si="11">S17</f>
        <v>0</v>
      </c>
      <c r="E32" s="364">
        <v>20</v>
      </c>
      <c r="F32" s="352">
        <f t="shared" ref="F32:F43" si="12">D32*E32</f>
        <v>0</v>
      </c>
      <c r="G32" s="369">
        <v>30</v>
      </c>
      <c r="H32" s="47">
        <f t="shared" ref="H32:H43" si="13">G32*F32</f>
        <v>0</v>
      </c>
      <c r="I32" s="45"/>
      <c r="J32" s="45"/>
      <c r="K32" s="45"/>
      <c r="L32" s="45"/>
      <c r="M32" s="45"/>
      <c r="N32" s="45"/>
      <c r="O32" s="45"/>
      <c r="P32" s="45"/>
      <c r="Q32" s="45"/>
      <c r="R32" s="45"/>
      <c r="S32" s="45"/>
      <c r="T32" s="45"/>
      <c r="U32" s="45"/>
      <c r="V32" s="45"/>
      <c r="W32" s="45"/>
    </row>
    <row r="33" spans="1:23" ht="25.5" customHeight="1">
      <c r="A33" s="319">
        <v>2</v>
      </c>
      <c r="B33" s="373" t="s">
        <v>34</v>
      </c>
      <c r="C33" s="374" t="s">
        <v>33</v>
      </c>
      <c r="D33" s="375">
        <f t="shared" si="11"/>
        <v>0</v>
      </c>
      <c r="E33" s="364">
        <v>6</v>
      </c>
      <c r="F33" s="352">
        <f t="shared" si="12"/>
        <v>0</v>
      </c>
      <c r="G33" s="369">
        <v>30</v>
      </c>
      <c r="H33" s="47">
        <f t="shared" si="13"/>
        <v>0</v>
      </c>
    </row>
    <row r="34" spans="1:23" ht="25.5" customHeight="1">
      <c r="A34" s="374">
        <v>3</v>
      </c>
      <c r="B34" s="373" t="s">
        <v>35</v>
      </c>
      <c r="C34" s="374" t="s">
        <v>33</v>
      </c>
      <c r="D34" s="375">
        <f t="shared" si="11"/>
        <v>0</v>
      </c>
      <c r="E34" s="376">
        <v>2</v>
      </c>
      <c r="F34" s="352">
        <f t="shared" si="12"/>
        <v>0</v>
      </c>
      <c r="G34" s="369">
        <v>30</v>
      </c>
      <c r="H34" s="47">
        <f t="shared" si="13"/>
        <v>0</v>
      </c>
      <c r="I34" s="48"/>
      <c r="J34" s="48"/>
      <c r="K34" s="48"/>
      <c r="L34" s="48"/>
      <c r="M34" s="48"/>
      <c r="N34" s="48"/>
      <c r="O34" s="48"/>
      <c r="P34" s="48"/>
      <c r="Q34" s="48"/>
      <c r="R34" s="48"/>
      <c r="S34" s="48"/>
      <c r="T34" s="48"/>
      <c r="U34" s="48"/>
      <c r="V34" s="48"/>
      <c r="W34" s="48"/>
    </row>
    <row r="35" spans="1:23" ht="25.5" customHeight="1">
      <c r="A35" s="319">
        <v>4</v>
      </c>
      <c r="B35" s="373" t="s">
        <v>36</v>
      </c>
      <c r="C35" s="374" t="s">
        <v>33</v>
      </c>
      <c r="D35" s="375">
        <f t="shared" si="11"/>
        <v>0</v>
      </c>
      <c r="E35" s="364">
        <v>8</v>
      </c>
      <c r="F35" s="352">
        <f t="shared" si="12"/>
        <v>0</v>
      </c>
      <c r="G35" s="369">
        <v>30</v>
      </c>
      <c r="H35" s="47">
        <f t="shared" si="13"/>
        <v>0</v>
      </c>
    </row>
    <row r="36" spans="1:23" ht="25.5" customHeight="1">
      <c r="A36" s="319">
        <v>5</v>
      </c>
      <c r="B36" s="373" t="s">
        <v>37</v>
      </c>
      <c r="C36" s="374" t="s">
        <v>33</v>
      </c>
      <c r="D36" s="375">
        <f t="shared" si="11"/>
        <v>0</v>
      </c>
      <c r="E36" s="364">
        <v>1</v>
      </c>
      <c r="F36" s="352">
        <f t="shared" si="12"/>
        <v>0</v>
      </c>
      <c r="G36" s="369">
        <v>30</v>
      </c>
      <c r="H36" s="47">
        <f t="shared" si="13"/>
        <v>0</v>
      </c>
    </row>
    <row r="37" spans="1:23" ht="25.5" customHeight="1">
      <c r="A37" s="319">
        <v>6</v>
      </c>
      <c r="B37" s="309" t="s">
        <v>38</v>
      </c>
      <c r="C37" s="319" t="s">
        <v>33</v>
      </c>
      <c r="D37" s="363">
        <f t="shared" si="11"/>
        <v>0</v>
      </c>
      <c r="E37" s="364">
        <v>4</v>
      </c>
      <c r="F37" s="352">
        <f t="shared" si="12"/>
        <v>0</v>
      </c>
      <c r="G37" s="369">
        <v>30</v>
      </c>
      <c r="H37" s="47">
        <f t="shared" si="13"/>
        <v>0</v>
      </c>
    </row>
    <row r="38" spans="1:23" ht="25.5" customHeight="1">
      <c r="A38" s="319">
        <v>7</v>
      </c>
      <c r="B38" s="309" t="s">
        <v>39</v>
      </c>
      <c r="C38" s="319" t="s">
        <v>33</v>
      </c>
      <c r="D38" s="363">
        <f t="shared" si="11"/>
        <v>0</v>
      </c>
      <c r="E38" s="364">
        <v>3</v>
      </c>
      <c r="F38" s="352">
        <f t="shared" si="12"/>
        <v>0</v>
      </c>
      <c r="G38" s="369">
        <v>30</v>
      </c>
      <c r="H38" s="47">
        <f t="shared" si="13"/>
        <v>0</v>
      </c>
    </row>
    <row r="39" spans="1:23" ht="25.5" customHeight="1">
      <c r="A39" s="319">
        <v>8</v>
      </c>
      <c r="B39" s="309" t="s">
        <v>40</v>
      </c>
      <c r="C39" s="319" t="s">
        <v>33</v>
      </c>
      <c r="D39" s="363">
        <f t="shared" si="11"/>
        <v>0</v>
      </c>
      <c r="E39" s="364">
        <v>1</v>
      </c>
      <c r="F39" s="352">
        <f t="shared" si="12"/>
        <v>0</v>
      </c>
      <c r="G39" s="369">
        <v>30</v>
      </c>
      <c r="H39" s="47">
        <f t="shared" si="13"/>
        <v>0</v>
      </c>
    </row>
    <row r="40" spans="1:23" ht="25.5" customHeight="1">
      <c r="A40" s="319">
        <v>9</v>
      </c>
      <c r="B40" s="309" t="s">
        <v>41</v>
      </c>
      <c r="C40" s="319" t="s">
        <v>33</v>
      </c>
      <c r="D40" s="363">
        <f t="shared" si="11"/>
        <v>0</v>
      </c>
      <c r="E40" s="364">
        <v>2</v>
      </c>
      <c r="F40" s="352">
        <f t="shared" si="12"/>
        <v>0</v>
      </c>
      <c r="G40" s="369">
        <v>30</v>
      </c>
      <c r="H40" s="47">
        <f t="shared" si="13"/>
        <v>0</v>
      </c>
    </row>
    <row r="41" spans="1:23" ht="25.5" customHeight="1">
      <c r="A41" s="319">
        <v>10</v>
      </c>
      <c r="B41" s="309" t="str">
        <f t="shared" ref="B41:B42" si="14">B32</f>
        <v>Auxiliar de limpeza (CBO 5143-20)</v>
      </c>
      <c r="C41" s="319" t="s">
        <v>42</v>
      </c>
      <c r="D41" s="363">
        <f t="shared" si="11"/>
        <v>0</v>
      </c>
      <c r="E41" s="364">
        <v>4</v>
      </c>
      <c r="F41" s="352">
        <f t="shared" si="12"/>
        <v>0</v>
      </c>
      <c r="G41" s="369">
        <v>4</v>
      </c>
      <c r="H41" s="47">
        <f t="shared" si="13"/>
        <v>0</v>
      </c>
    </row>
    <row r="42" spans="1:23" ht="25.5" customHeight="1">
      <c r="A42" s="319">
        <v>11</v>
      </c>
      <c r="B42" s="309" t="str">
        <f t="shared" si="14"/>
        <v xml:space="preserve">Copeiro (CBO 5134-25) </v>
      </c>
      <c r="C42" s="319" t="s">
        <v>42</v>
      </c>
      <c r="D42" s="363">
        <f t="shared" si="11"/>
        <v>0</v>
      </c>
      <c r="E42" s="364">
        <v>4</v>
      </c>
      <c r="F42" s="352">
        <f t="shared" si="12"/>
        <v>0</v>
      </c>
      <c r="G42" s="370">
        <v>4</v>
      </c>
      <c r="H42" s="351">
        <f t="shared" si="13"/>
        <v>0</v>
      </c>
    </row>
    <row r="43" spans="1:23" ht="25.5" customHeight="1">
      <c r="A43" s="319">
        <v>12</v>
      </c>
      <c r="B43" s="309" t="str">
        <f>B35</f>
        <v xml:space="preserve">Carregadores (CBO 7832-10) </v>
      </c>
      <c r="C43" s="319" t="s">
        <v>42</v>
      </c>
      <c r="D43" s="363">
        <f t="shared" si="11"/>
        <v>0</v>
      </c>
      <c r="E43" s="364">
        <v>6</v>
      </c>
      <c r="F43" s="352">
        <f t="shared" si="12"/>
        <v>0</v>
      </c>
      <c r="G43" s="371">
        <v>4</v>
      </c>
      <c r="H43" s="353">
        <f t="shared" si="13"/>
        <v>0</v>
      </c>
    </row>
    <row r="44" spans="1:23" ht="57">
      <c r="A44" s="319">
        <v>13</v>
      </c>
      <c r="B44" s="309" t="s">
        <v>553</v>
      </c>
      <c r="C44" s="319" t="s">
        <v>554</v>
      </c>
      <c r="D44" s="366" t="s">
        <v>558</v>
      </c>
      <c r="E44" s="365" t="s">
        <v>558</v>
      </c>
      <c r="F44" s="367" t="s">
        <v>559</v>
      </c>
      <c r="G44" s="371">
        <v>30</v>
      </c>
      <c r="H44" s="353">
        <f>'Serviços Sob Demanda'!F25</f>
        <v>0</v>
      </c>
      <c r="I44" s="49"/>
      <c r="J44" s="5"/>
      <c r="K44" s="5"/>
      <c r="L44" s="43"/>
      <c r="M44" s="44"/>
      <c r="N44" s="44"/>
      <c r="O44" s="44"/>
      <c r="P44" s="44"/>
      <c r="Q44" s="44"/>
      <c r="R44" s="44"/>
      <c r="S44" s="44"/>
      <c r="T44" s="5"/>
      <c r="U44" s="5"/>
      <c r="V44" s="5"/>
      <c r="W44" s="5"/>
    </row>
    <row r="45" spans="1:23" ht="57">
      <c r="A45" s="319">
        <v>14</v>
      </c>
      <c r="B45" s="309" t="s">
        <v>555</v>
      </c>
      <c r="C45" s="319" t="s">
        <v>554</v>
      </c>
      <c r="D45" s="366" t="s">
        <v>557</v>
      </c>
      <c r="E45" s="365" t="s">
        <v>557</v>
      </c>
      <c r="F45" s="367" t="s">
        <v>559</v>
      </c>
      <c r="G45" s="371">
        <v>30</v>
      </c>
      <c r="H45" s="353">
        <f>'Insumos Sob Demanda'!F69</f>
        <v>0</v>
      </c>
      <c r="I45" s="49"/>
      <c r="J45" s="5"/>
      <c r="K45" s="5"/>
      <c r="L45" s="43"/>
      <c r="M45" s="44"/>
      <c r="N45" s="44"/>
      <c r="O45" s="44"/>
      <c r="P45" s="44"/>
      <c r="Q45" s="44"/>
      <c r="R45" s="44"/>
      <c r="S45" s="44"/>
      <c r="T45" s="5"/>
      <c r="U45" s="5"/>
      <c r="V45" s="5"/>
      <c r="W45" s="5"/>
    </row>
    <row r="46" spans="1:23" ht="15" customHeight="1">
      <c r="A46" s="5"/>
      <c r="B46" s="5"/>
      <c r="C46" s="5"/>
      <c r="D46" s="11"/>
      <c r="F46" s="5"/>
      <c r="I46" s="49"/>
      <c r="J46" s="5"/>
      <c r="K46" s="5"/>
      <c r="L46" s="43"/>
      <c r="M46" s="44"/>
      <c r="N46" s="44"/>
      <c r="O46" s="44"/>
      <c r="P46" s="44"/>
      <c r="Q46" s="44"/>
      <c r="R46" s="44"/>
      <c r="S46" s="44"/>
      <c r="T46" s="5"/>
      <c r="U46" s="5"/>
      <c r="V46" s="5"/>
      <c r="W46" s="5"/>
    </row>
    <row r="47" spans="1:23" ht="15" customHeight="1">
      <c r="A47" s="5"/>
      <c r="B47" s="5"/>
      <c r="C47" s="5"/>
      <c r="D47" s="11"/>
      <c r="F47" s="5"/>
      <c r="G47" s="35" t="s">
        <v>51</v>
      </c>
      <c r="H47" s="533">
        <f>SUM(H32:H45)</f>
        <v>0</v>
      </c>
      <c r="I47" s="49"/>
      <c r="J47" s="5"/>
      <c r="K47" s="5"/>
      <c r="L47" s="43"/>
      <c r="M47" s="44"/>
      <c r="N47" s="44"/>
      <c r="O47" s="44"/>
      <c r="P47" s="44"/>
      <c r="Q47" s="44"/>
      <c r="R47" s="44"/>
      <c r="S47" s="44"/>
      <c r="T47" s="5"/>
      <c r="U47" s="5"/>
      <c r="V47" s="5"/>
      <c r="W47" s="5"/>
    </row>
    <row r="48" spans="1:23" ht="57" customHeight="1">
      <c r="A48" s="51" t="s">
        <v>52</v>
      </c>
      <c r="B48" s="51"/>
      <c r="C48" s="52"/>
      <c r="D48" s="53"/>
      <c r="E48" s="52"/>
      <c r="F48" s="52"/>
      <c r="G48" s="52"/>
      <c r="H48" s="52"/>
      <c r="I48" s="51"/>
      <c r="J48" s="51"/>
      <c r="K48" s="51"/>
      <c r="L48" s="51"/>
      <c r="M48" s="51"/>
      <c r="N48" s="51"/>
      <c r="O48" s="51"/>
      <c r="P48" s="51"/>
      <c r="Q48" s="51"/>
      <c r="R48" s="51"/>
      <c r="S48" s="51"/>
      <c r="T48" s="5"/>
      <c r="U48" s="5"/>
      <c r="V48" s="5"/>
      <c r="W48" s="5"/>
    </row>
    <row r="49" spans="1:23" ht="15" customHeight="1">
      <c r="A49" s="54" t="s">
        <v>53</v>
      </c>
      <c r="C49" s="594" t="s">
        <v>577</v>
      </c>
      <c r="D49" s="595"/>
      <c r="E49" s="595"/>
      <c r="F49" s="595"/>
      <c r="G49" s="595"/>
      <c r="H49" s="596"/>
      <c r="I49" s="55"/>
      <c r="J49" s="55"/>
      <c r="K49" s="55"/>
      <c r="L49" s="55"/>
      <c r="M49" s="55"/>
      <c r="N49" s="55"/>
      <c r="O49" s="55"/>
      <c r="P49" s="55"/>
      <c r="Q49" s="55"/>
      <c r="R49" s="55"/>
      <c r="S49" s="55"/>
      <c r="T49" s="5"/>
      <c r="U49" s="5"/>
      <c r="V49" s="5"/>
      <c r="W49" s="5"/>
    </row>
    <row r="50" spans="1:23" ht="15" customHeight="1">
      <c r="A50" s="54" t="s">
        <v>54</v>
      </c>
      <c r="C50" s="594" t="s">
        <v>578</v>
      </c>
      <c r="D50" s="595"/>
      <c r="E50" s="595"/>
      <c r="F50" s="595"/>
      <c r="G50" s="595"/>
      <c r="H50" s="596"/>
      <c r="I50" s="5"/>
      <c r="J50" s="5"/>
      <c r="K50" s="5"/>
      <c r="L50" s="5"/>
      <c r="M50" s="5"/>
      <c r="N50" s="5"/>
      <c r="O50" s="5"/>
      <c r="P50" s="5"/>
      <c r="Q50" s="5"/>
      <c r="R50" s="5"/>
      <c r="S50" s="5"/>
      <c r="T50" s="5"/>
      <c r="U50" s="5"/>
      <c r="V50" s="5"/>
      <c r="W50" s="5"/>
    </row>
    <row r="51" spans="1:23" ht="15" customHeight="1">
      <c r="A51" s="56" t="s">
        <v>55</v>
      </c>
      <c r="D51" s="5"/>
      <c r="E51" s="5"/>
      <c r="F51" s="5"/>
      <c r="G51" s="5"/>
      <c r="H51" s="5"/>
      <c r="I51" s="5"/>
      <c r="J51" s="5"/>
      <c r="K51" s="5"/>
      <c r="L51" s="5"/>
      <c r="M51" s="5"/>
      <c r="N51" s="5"/>
      <c r="O51" s="5"/>
      <c r="P51" s="5"/>
      <c r="Q51" s="5"/>
      <c r="R51" s="5"/>
      <c r="S51" s="5"/>
      <c r="T51" s="57"/>
      <c r="U51" s="57"/>
      <c r="V51" s="57"/>
      <c r="W51" s="57"/>
    </row>
    <row r="52" spans="1:23" ht="15" customHeight="1">
      <c r="A52" s="58" t="s">
        <v>56</v>
      </c>
      <c r="D52" s="5"/>
      <c r="E52" s="5"/>
      <c r="F52" s="5"/>
      <c r="G52" s="5"/>
      <c r="H52" s="5"/>
      <c r="I52" s="5"/>
      <c r="J52" s="5"/>
      <c r="K52" s="5"/>
      <c r="L52" s="5"/>
      <c r="M52" s="5"/>
      <c r="N52" s="5"/>
      <c r="O52" s="5"/>
      <c r="P52" s="5"/>
      <c r="Q52" s="5"/>
      <c r="R52" s="5"/>
      <c r="S52" s="5"/>
      <c r="T52" s="57"/>
      <c r="U52" s="57"/>
      <c r="V52" s="57"/>
      <c r="W52" s="57"/>
    </row>
    <row r="53" spans="1:23" ht="15" customHeight="1">
      <c r="A53" s="56" t="s">
        <v>57</v>
      </c>
      <c r="D53" s="5"/>
      <c r="E53" s="5"/>
      <c r="F53" s="5"/>
      <c r="G53" s="5"/>
      <c r="H53" s="5"/>
      <c r="I53" s="5"/>
      <c r="J53" s="5"/>
      <c r="K53" s="5"/>
      <c r="L53" s="5"/>
      <c r="M53" s="5"/>
      <c r="N53" s="5"/>
      <c r="O53" s="5"/>
      <c r="P53" s="5"/>
      <c r="Q53" s="5"/>
      <c r="R53" s="5"/>
      <c r="S53" s="5"/>
      <c r="T53" s="57"/>
      <c r="U53" s="57"/>
      <c r="V53" s="57"/>
      <c r="W53" s="57"/>
    </row>
    <row r="54" spans="1:23" ht="15" customHeight="1">
      <c r="A54" s="56" t="s">
        <v>58</v>
      </c>
      <c r="D54" s="5"/>
      <c r="E54" s="5"/>
      <c r="F54" s="5"/>
      <c r="G54" s="5"/>
      <c r="H54" s="5"/>
      <c r="I54" s="5"/>
      <c r="J54" s="5"/>
      <c r="K54" s="5"/>
      <c r="L54" s="5"/>
      <c r="M54" s="5"/>
      <c r="N54" s="5"/>
      <c r="O54" s="5"/>
      <c r="P54" s="5"/>
      <c r="Q54" s="5"/>
      <c r="R54" s="5"/>
      <c r="S54" s="5"/>
      <c r="T54" s="57"/>
      <c r="U54" s="57"/>
      <c r="V54" s="57"/>
      <c r="W54" s="57"/>
    </row>
    <row r="55" spans="1:23" ht="15" customHeight="1">
      <c r="A55" s="56" t="s">
        <v>59</v>
      </c>
      <c r="D55" s="5"/>
      <c r="E55" s="5"/>
      <c r="F55" s="5"/>
      <c r="G55" s="5"/>
      <c r="H55" s="5"/>
      <c r="I55" s="5"/>
      <c r="J55" s="5"/>
      <c r="K55" s="5"/>
      <c r="L55" s="5"/>
      <c r="M55" s="5"/>
      <c r="N55" s="5"/>
      <c r="O55" s="5"/>
      <c r="P55" s="5"/>
      <c r="Q55" s="5"/>
      <c r="R55" s="5"/>
      <c r="S55" s="5"/>
      <c r="T55" s="57"/>
      <c r="U55" s="57"/>
      <c r="V55" s="57"/>
      <c r="W55" s="57"/>
    </row>
    <row r="56" spans="1:23" ht="15" customHeight="1">
      <c r="A56" s="56" t="s">
        <v>60</v>
      </c>
      <c r="D56" s="5"/>
      <c r="E56" s="5"/>
      <c r="F56" s="5"/>
      <c r="G56" s="5"/>
      <c r="H56" s="5"/>
      <c r="I56" s="5"/>
      <c r="J56" s="5"/>
      <c r="K56" s="5"/>
      <c r="L56" s="5"/>
      <c r="M56" s="5"/>
      <c r="N56" s="5"/>
      <c r="O56" s="5"/>
      <c r="P56" s="5"/>
      <c r="Q56" s="5"/>
      <c r="R56" s="5"/>
      <c r="S56" s="5"/>
      <c r="T56" s="57"/>
      <c r="U56" s="57"/>
      <c r="V56" s="57"/>
      <c r="W56" s="57"/>
    </row>
    <row r="57" spans="1:23" ht="15" customHeight="1">
      <c r="A57" s="56" t="s">
        <v>61</v>
      </c>
      <c r="D57" s="5"/>
      <c r="E57" s="5"/>
      <c r="F57" s="5"/>
      <c r="G57" s="5"/>
      <c r="H57" s="5"/>
      <c r="I57" s="5"/>
      <c r="J57" s="5"/>
      <c r="K57" s="5"/>
      <c r="L57" s="5"/>
      <c r="M57" s="5"/>
      <c r="N57" s="5"/>
      <c r="O57" s="5"/>
      <c r="P57" s="5"/>
      <c r="Q57" s="5"/>
      <c r="R57" s="5"/>
      <c r="S57" s="5"/>
      <c r="T57" s="5"/>
      <c r="U57" s="5"/>
      <c r="V57" s="5"/>
      <c r="W57" s="5"/>
    </row>
    <row r="58" spans="1:23" ht="15" customHeight="1">
      <c r="A58" s="56" t="s">
        <v>62</v>
      </c>
      <c r="D58" s="5"/>
      <c r="E58" s="5"/>
      <c r="F58" s="5"/>
      <c r="G58" s="5"/>
      <c r="H58" s="5"/>
      <c r="I58" s="5"/>
      <c r="J58" s="5"/>
      <c r="K58" s="5"/>
      <c r="L58" s="5"/>
      <c r="M58" s="5"/>
      <c r="N58" s="5"/>
      <c r="O58" s="5"/>
      <c r="P58" s="5"/>
      <c r="Q58" s="5"/>
      <c r="R58" s="5"/>
      <c r="S58" s="5"/>
      <c r="T58" s="5"/>
      <c r="U58" s="5"/>
      <c r="V58" s="5"/>
      <c r="W58" s="5"/>
    </row>
    <row r="59" spans="1:23" ht="15" customHeight="1">
      <c r="A59" s="5" t="s">
        <v>63</v>
      </c>
      <c r="B59" s="59"/>
      <c r="C59" s="59"/>
      <c r="D59" s="60"/>
      <c r="E59" s="59"/>
      <c r="F59" s="59"/>
      <c r="G59" s="59"/>
      <c r="H59" s="59"/>
      <c r="I59" s="59"/>
      <c r="J59" s="59"/>
      <c r="K59" s="59"/>
      <c r="L59" s="59"/>
      <c r="M59" s="59"/>
      <c r="N59" s="59"/>
      <c r="O59" s="59"/>
      <c r="P59" s="59"/>
      <c r="Q59" s="59"/>
      <c r="R59" s="59"/>
      <c r="S59" s="59"/>
      <c r="T59" s="5"/>
      <c r="U59" s="5"/>
      <c r="V59" s="5"/>
      <c r="W59" s="5"/>
    </row>
    <row r="60" spans="1:23" ht="15" customHeight="1">
      <c r="A60" s="61" t="s">
        <v>64</v>
      </c>
      <c r="B60" s="59"/>
      <c r="C60" s="59"/>
      <c r="D60" s="59"/>
      <c r="E60" s="59"/>
      <c r="F60" s="59"/>
      <c r="G60" s="59"/>
      <c r="H60" s="59"/>
      <c r="I60" s="59"/>
      <c r="J60" s="59"/>
      <c r="K60" s="59"/>
      <c r="L60" s="59"/>
      <c r="M60" s="59"/>
      <c r="N60" s="59"/>
      <c r="O60" s="5"/>
      <c r="P60" s="5"/>
      <c r="Q60" s="5"/>
      <c r="R60" s="5"/>
    </row>
    <row r="61" spans="1:23" ht="15" customHeight="1">
      <c r="A61" s="5"/>
      <c r="B61" s="5"/>
      <c r="C61" s="5"/>
      <c r="D61" s="11"/>
      <c r="E61" s="5"/>
      <c r="F61" s="5"/>
      <c r="G61" s="5"/>
      <c r="H61" s="5"/>
      <c r="I61" s="5"/>
      <c r="J61" s="5"/>
      <c r="K61" s="5"/>
      <c r="L61" s="5"/>
      <c r="M61" s="5"/>
      <c r="N61" s="5"/>
      <c r="O61" s="5"/>
      <c r="P61" s="5"/>
      <c r="Q61" s="5"/>
      <c r="R61" s="5"/>
      <c r="S61" s="5"/>
      <c r="T61" s="5"/>
      <c r="U61" s="5"/>
      <c r="V61" s="5"/>
      <c r="W61" s="5"/>
    </row>
    <row r="62" spans="1:23" ht="12.75" customHeight="1">
      <c r="A62" s="5"/>
      <c r="B62" s="5"/>
      <c r="C62" s="5"/>
      <c r="D62" s="11"/>
      <c r="E62" s="5"/>
      <c r="F62" s="5"/>
      <c r="G62" s="5"/>
      <c r="H62" s="5"/>
      <c r="I62" s="5"/>
      <c r="J62" s="5"/>
      <c r="K62" s="5"/>
      <c r="L62" s="5"/>
      <c r="M62" s="5"/>
      <c r="N62" s="5"/>
      <c r="O62" s="5"/>
      <c r="P62" s="5"/>
      <c r="Q62" s="5"/>
      <c r="R62" s="5"/>
      <c r="S62" s="5"/>
      <c r="T62" s="5"/>
      <c r="U62" s="5"/>
      <c r="V62" s="5"/>
      <c r="W62" s="5"/>
    </row>
    <row r="63" spans="1:23" ht="12.75" customHeight="1">
      <c r="A63" s="5"/>
      <c r="B63" s="5"/>
      <c r="C63" s="5"/>
      <c r="D63" s="11"/>
      <c r="E63" s="5"/>
      <c r="F63" s="5"/>
      <c r="G63" s="5"/>
      <c r="H63" s="5"/>
      <c r="I63" s="5"/>
      <c r="J63" s="5"/>
      <c r="K63" s="5"/>
      <c r="L63" s="5"/>
      <c r="M63" s="5"/>
      <c r="N63" s="5"/>
      <c r="O63" s="5"/>
      <c r="P63" s="5"/>
      <c r="Q63" s="5"/>
      <c r="R63" s="5"/>
      <c r="S63" s="5"/>
      <c r="T63" s="5"/>
      <c r="U63" s="5"/>
      <c r="V63" s="5"/>
      <c r="W63" s="5"/>
    </row>
    <row r="64" spans="1:23" ht="12.75" customHeight="1">
      <c r="A64" s="5"/>
      <c r="B64" s="5"/>
      <c r="C64" s="5"/>
      <c r="D64" s="11"/>
      <c r="E64" s="5"/>
      <c r="F64" s="5"/>
      <c r="G64" s="5"/>
      <c r="H64" s="5"/>
      <c r="I64" s="5"/>
      <c r="J64" s="5"/>
      <c r="K64" s="5"/>
      <c r="L64" s="5"/>
      <c r="M64" s="5"/>
      <c r="N64" s="5"/>
      <c r="O64" s="5"/>
      <c r="P64" s="5"/>
      <c r="Q64" s="5"/>
      <c r="R64" s="5"/>
      <c r="S64" s="5"/>
      <c r="T64" s="5"/>
      <c r="U64" s="5"/>
      <c r="V64" s="5"/>
      <c r="W64" s="5"/>
    </row>
    <row r="65" spans="1:23" ht="12.75" customHeight="1">
      <c r="A65" s="5"/>
      <c r="B65" s="5"/>
      <c r="C65" s="5"/>
      <c r="D65" s="11"/>
      <c r="E65" s="5"/>
      <c r="F65" s="5"/>
      <c r="G65" s="5"/>
      <c r="H65" s="5"/>
      <c r="I65" s="5"/>
      <c r="J65" s="5"/>
      <c r="K65" s="5"/>
      <c r="L65" s="5"/>
      <c r="M65" s="5"/>
      <c r="N65" s="5"/>
      <c r="O65" s="5"/>
      <c r="P65" s="5"/>
      <c r="Q65" s="5"/>
      <c r="R65" s="5"/>
      <c r="S65" s="5"/>
      <c r="T65" s="5"/>
      <c r="U65" s="5"/>
      <c r="V65" s="5"/>
      <c r="W65" s="5"/>
    </row>
    <row r="66" spans="1:23" ht="12.75" customHeight="1">
      <c r="A66" s="5"/>
      <c r="B66" s="5"/>
      <c r="C66" s="5"/>
      <c r="D66" s="11"/>
      <c r="E66" s="5"/>
      <c r="F66" s="5"/>
      <c r="G66" s="5"/>
      <c r="H66" s="5"/>
      <c r="I66" s="5"/>
      <c r="J66" s="5"/>
      <c r="K66" s="5"/>
      <c r="L66" s="5"/>
      <c r="M66" s="5"/>
      <c r="N66" s="5"/>
      <c r="O66" s="5"/>
      <c r="P66" s="5"/>
      <c r="Q66" s="5"/>
      <c r="R66" s="5"/>
      <c r="S66" s="5"/>
      <c r="T66" s="5"/>
      <c r="U66" s="5"/>
      <c r="V66" s="5"/>
      <c r="W66" s="5"/>
    </row>
    <row r="67" spans="1:23" ht="12.75" customHeight="1">
      <c r="A67" s="5"/>
      <c r="B67" s="5"/>
      <c r="C67" s="5"/>
      <c r="D67" s="11"/>
      <c r="E67" s="5"/>
      <c r="F67" s="5"/>
      <c r="G67" s="5"/>
      <c r="H67" s="5"/>
      <c r="I67" s="5"/>
      <c r="J67" s="5"/>
      <c r="K67" s="5"/>
      <c r="L67" s="5"/>
      <c r="M67" s="5"/>
      <c r="N67" s="5"/>
      <c r="O67" s="5"/>
      <c r="P67" s="5"/>
      <c r="Q67" s="5"/>
      <c r="R67" s="5"/>
      <c r="S67" s="5"/>
      <c r="T67" s="5"/>
      <c r="U67" s="5"/>
      <c r="V67" s="5"/>
      <c r="W67" s="5"/>
    </row>
    <row r="68" spans="1:23" ht="12.75" customHeight="1">
      <c r="A68" s="5"/>
      <c r="B68" s="5"/>
      <c r="C68" s="5"/>
      <c r="D68" s="11"/>
      <c r="E68" s="5"/>
      <c r="F68" s="5"/>
      <c r="G68" s="5"/>
      <c r="H68" s="5"/>
      <c r="I68" s="5"/>
      <c r="J68" s="5"/>
      <c r="K68" s="5"/>
      <c r="L68" s="5"/>
      <c r="M68" s="5"/>
      <c r="N68" s="5"/>
      <c r="O68" s="5"/>
      <c r="P68" s="5"/>
      <c r="Q68" s="5"/>
      <c r="R68" s="5"/>
      <c r="S68" s="5"/>
      <c r="T68" s="5"/>
      <c r="U68" s="5"/>
      <c r="V68" s="5"/>
      <c r="W68" s="5"/>
    </row>
    <row r="69" spans="1:23" ht="12.75" customHeight="1">
      <c r="A69" s="5"/>
      <c r="B69" s="5"/>
      <c r="C69" s="5"/>
      <c r="D69" s="11"/>
      <c r="E69" s="5"/>
      <c r="F69" s="5"/>
      <c r="G69" s="5"/>
      <c r="H69" s="5"/>
      <c r="I69" s="5"/>
      <c r="J69" s="5"/>
      <c r="K69" s="5"/>
      <c r="L69" s="5"/>
      <c r="M69" s="5"/>
      <c r="N69" s="5"/>
      <c r="O69" s="5"/>
      <c r="P69" s="5"/>
      <c r="Q69" s="5"/>
      <c r="R69" s="5"/>
      <c r="S69" s="5"/>
      <c r="T69" s="5"/>
      <c r="U69" s="5"/>
      <c r="V69" s="5"/>
      <c r="W69" s="5"/>
    </row>
    <row r="70" spans="1:23" ht="12.75" customHeight="1">
      <c r="A70" s="5"/>
      <c r="B70" s="5"/>
      <c r="C70" s="5"/>
      <c r="D70" s="11"/>
      <c r="E70" s="5"/>
      <c r="F70" s="5"/>
      <c r="G70" s="5"/>
      <c r="H70" s="5"/>
      <c r="I70" s="5"/>
      <c r="J70" s="5"/>
      <c r="K70" s="5"/>
      <c r="L70" s="5"/>
      <c r="M70" s="5"/>
      <c r="N70" s="5"/>
      <c r="O70" s="5"/>
      <c r="P70" s="5"/>
      <c r="Q70" s="5"/>
      <c r="R70" s="5"/>
      <c r="S70" s="5"/>
      <c r="T70" s="5"/>
      <c r="U70" s="5"/>
      <c r="V70" s="5"/>
      <c r="W70" s="5"/>
    </row>
    <row r="71" spans="1:23" ht="12.75" customHeight="1">
      <c r="A71" s="5"/>
      <c r="B71" s="5"/>
      <c r="C71" s="5"/>
      <c r="D71" s="11"/>
      <c r="E71" s="5"/>
      <c r="F71" s="5"/>
      <c r="G71" s="5"/>
      <c r="H71" s="5"/>
      <c r="I71" s="5"/>
      <c r="J71" s="5"/>
      <c r="K71" s="5"/>
      <c r="L71" s="5"/>
      <c r="M71" s="5"/>
      <c r="N71" s="5"/>
      <c r="O71" s="5"/>
      <c r="P71" s="5"/>
      <c r="Q71" s="5"/>
      <c r="R71" s="5"/>
      <c r="S71" s="5"/>
      <c r="T71" s="5"/>
      <c r="U71" s="5"/>
      <c r="V71" s="5"/>
      <c r="W71" s="5"/>
    </row>
    <row r="72" spans="1:23" ht="12.75" customHeight="1">
      <c r="A72" s="5"/>
      <c r="B72" s="5"/>
      <c r="C72" s="5"/>
      <c r="D72" s="11"/>
      <c r="E72" s="5"/>
      <c r="F72" s="5"/>
      <c r="G72" s="5"/>
      <c r="H72" s="5"/>
      <c r="I72" s="5"/>
      <c r="J72" s="5"/>
      <c r="K72" s="5"/>
      <c r="L72" s="5"/>
      <c r="M72" s="5"/>
      <c r="N72" s="5"/>
      <c r="O72" s="5"/>
      <c r="P72" s="5"/>
      <c r="Q72" s="5"/>
      <c r="R72" s="5"/>
      <c r="S72" s="5"/>
      <c r="T72" s="5"/>
      <c r="U72" s="5"/>
      <c r="V72" s="5"/>
      <c r="W72" s="5"/>
    </row>
    <row r="73" spans="1:23" ht="12.75" customHeight="1">
      <c r="A73" s="5"/>
      <c r="B73" s="5"/>
      <c r="C73" s="5"/>
      <c r="D73" s="11"/>
      <c r="E73" s="5"/>
      <c r="F73" s="5"/>
      <c r="G73" s="5"/>
      <c r="H73" s="5"/>
      <c r="I73" s="5"/>
      <c r="J73" s="5"/>
      <c r="K73" s="5"/>
      <c r="L73" s="5"/>
      <c r="M73" s="5"/>
      <c r="N73" s="5"/>
      <c r="O73" s="5"/>
      <c r="P73" s="5"/>
      <c r="Q73" s="5"/>
      <c r="R73" s="5"/>
      <c r="S73" s="5"/>
      <c r="T73" s="5"/>
      <c r="U73" s="5"/>
      <c r="V73" s="5"/>
      <c r="W73" s="5"/>
    </row>
    <row r="74" spans="1:23" ht="12.75" customHeight="1">
      <c r="A74" s="5"/>
      <c r="B74" s="5"/>
      <c r="C74" s="5"/>
      <c r="D74" s="11"/>
      <c r="E74" s="5"/>
      <c r="F74" s="5"/>
      <c r="G74" s="5"/>
      <c r="H74" s="5"/>
      <c r="I74" s="5"/>
      <c r="J74" s="5"/>
      <c r="K74" s="5"/>
      <c r="L74" s="5"/>
      <c r="M74" s="5"/>
      <c r="N74" s="5"/>
      <c r="O74" s="5"/>
      <c r="P74" s="5"/>
      <c r="Q74" s="5"/>
      <c r="R74" s="5"/>
      <c r="S74" s="5"/>
      <c r="T74" s="5"/>
      <c r="U74" s="5"/>
      <c r="V74" s="5"/>
      <c r="W74" s="5"/>
    </row>
    <row r="75" spans="1:23" ht="12.75" customHeight="1">
      <c r="A75" s="5"/>
      <c r="B75" s="5"/>
      <c r="C75" s="5"/>
      <c r="D75" s="11"/>
      <c r="E75" s="5"/>
      <c r="F75" s="5"/>
      <c r="G75" s="5"/>
      <c r="H75" s="5"/>
      <c r="I75" s="5"/>
      <c r="J75" s="5"/>
      <c r="K75" s="5"/>
      <c r="L75" s="5"/>
      <c r="M75" s="5"/>
      <c r="N75" s="5"/>
      <c r="O75" s="5"/>
      <c r="P75" s="5"/>
      <c r="Q75" s="5"/>
      <c r="R75" s="5"/>
      <c r="S75" s="5"/>
      <c r="T75" s="5"/>
      <c r="U75" s="5"/>
      <c r="V75" s="5"/>
      <c r="W75" s="5"/>
    </row>
    <row r="76" spans="1:23" ht="12.75" customHeight="1">
      <c r="A76" s="5"/>
      <c r="B76" s="5"/>
      <c r="C76" s="5"/>
      <c r="D76" s="11"/>
      <c r="E76" s="5"/>
      <c r="F76" s="5"/>
      <c r="G76" s="5"/>
      <c r="H76" s="5"/>
      <c r="I76" s="5"/>
      <c r="J76" s="5"/>
      <c r="K76" s="5"/>
      <c r="L76" s="5"/>
      <c r="M76" s="5"/>
      <c r="N76" s="5"/>
      <c r="O76" s="5"/>
      <c r="P76" s="5"/>
      <c r="Q76" s="5"/>
      <c r="R76" s="5"/>
      <c r="S76" s="5"/>
      <c r="T76" s="5"/>
      <c r="U76" s="5"/>
      <c r="V76" s="5"/>
      <c r="W76" s="5"/>
    </row>
    <row r="77" spans="1:23" ht="12.75" customHeight="1">
      <c r="A77" s="5"/>
      <c r="B77" s="5"/>
      <c r="C77" s="5"/>
      <c r="D77" s="11"/>
      <c r="E77" s="5"/>
      <c r="F77" s="5"/>
      <c r="G77" s="5"/>
      <c r="H77" s="5"/>
      <c r="I77" s="5"/>
      <c r="J77" s="5"/>
      <c r="K77" s="5"/>
      <c r="L77" s="5"/>
      <c r="M77" s="5"/>
      <c r="N77" s="5"/>
      <c r="O77" s="5"/>
      <c r="P77" s="5"/>
      <c r="Q77" s="5"/>
      <c r="R77" s="5"/>
      <c r="S77" s="5"/>
      <c r="T77" s="5"/>
      <c r="U77" s="5"/>
      <c r="V77" s="5"/>
      <c r="W77" s="5"/>
    </row>
    <row r="78" spans="1:23" ht="12.75" customHeight="1">
      <c r="A78" s="5"/>
      <c r="B78" s="5"/>
      <c r="C78" s="5"/>
      <c r="D78" s="11"/>
      <c r="E78" s="5"/>
      <c r="F78" s="5"/>
      <c r="G78" s="5"/>
      <c r="H78" s="5"/>
      <c r="I78" s="5"/>
      <c r="J78" s="5"/>
      <c r="K78" s="5"/>
      <c r="L78" s="5"/>
      <c r="M78" s="5"/>
      <c r="N78" s="5"/>
      <c r="O78" s="5"/>
      <c r="P78" s="5"/>
      <c r="Q78" s="5"/>
      <c r="R78" s="5"/>
      <c r="S78" s="5"/>
      <c r="T78" s="5"/>
      <c r="U78" s="5"/>
      <c r="V78" s="5"/>
      <c r="W78" s="5"/>
    </row>
    <row r="79" spans="1:23" ht="12.75" customHeight="1">
      <c r="A79" s="5"/>
      <c r="B79" s="5"/>
      <c r="C79" s="5"/>
      <c r="D79" s="11"/>
      <c r="E79" s="5"/>
      <c r="F79" s="5"/>
      <c r="G79" s="5"/>
      <c r="H79" s="5"/>
      <c r="I79" s="5"/>
      <c r="J79" s="5"/>
      <c r="K79" s="5"/>
      <c r="L79" s="5"/>
      <c r="M79" s="5"/>
      <c r="N79" s="5"/>
      <c r="O79" s="5"/>
      <c r="P79" s="5"/>
      <c r="Q79" s="5"/>
      <c r="R79" s="5"/>
      <c r="S79" s="5"/>
      <c r="T79" s="5"/>
      <c r="U79" s="5"/>
      <c r="V79" s="5"/>
      <c r="W79" s="5"/>
    </row>
    <row r="80" spans="1:23" ht="12.75" customHeight="1">
      <c r="A80" s="5"/>
      <c r="B80" s="5"/>
      <c r="C80" s="5"/>
      <c r="D80" s="11"/>
      <c r="E80" s="5"/>
      <c r="F80" s="5"/>
      <c r="G80" s="5"/>
      <c r="H80" s="5"/>
      <c r="I80" s="5"/>
      <c r="J80" s="5"/>
      <c r="K80" s="5"/>
      <c r="L80" s="5"/>
      <c r="M80" s="5"/>
      <c r="N80" s="5"/>
      <c r="O80" s="5"/>
      <c r="P80" s="5"/>
      <c r="Q80" s="5"/>
      <c r="R80" s="5"/>
      <c r="S80" s="5"/>
      <c r="T80" s="5"/>
      <c r="U80" s="5"/>
      <c r="V80" s="5"/>
      <c r="W80" s="5"/>
    </row>
    <row r="81" spans="1:23" ht="12.75" customHeight="1">
      <c r="A81" s="5"/>
      <c r="B81" s="5"/>
      <c r="C81" s="5"/>
      <c r="D81" s="11"/>
      <c r="E81" s="5"/>
      <c r="F81" s="5"/>
      <c r="G81" s="5"/>
      <c r="H81" s="5"/>
      <c r="I81" s="5"/>
      <c r="J81" s="5"/>
      <c r="K81" s="5"/>
      <c r="L81" s="5"/>
      <c r="M81" s="5"/>
      <c r="N81" s="5"/>
      <c r="O81" s="5"/>
      <c r="P81" s="5"/>
      <c r="Q81" s="5"/>
      <c r="R81" s="5"/>
      <c r="S81" s="5"/>
      <c r="T81" s="5"/>
      <c r="U81" s="5"/>
      <c r="V81" s="5"/>
      <c r="W81" s="5"/>
    </row>
    <row r="82" spans="1:23" ht="12.75" customHeight="1">
      <c r="A82" s="5"/>
      <c r="B82" s="5"/>
      <c r="C82" s="5"/>
      <c r="D82" s="11"/>
      <c r="E82" s="5"/>
      <c r="F82" s="5"/>
      <c r="G82" s="5"/>
      <c r="H82" s="5"/>
      <c r="I82" s="5"/>
      <c r="J82" s="5"/>
      <c r="K82" s="5"/>
      <c r="L82" s="5"/>
      <c r="M82" s="5"/>
      <c r="N82" s="5"/>
      <c r="O82" s="5"/>
      <c r="P82" s="5"/>
      <c r="Q82" s="5"/>
      <c r="R82" s="5"/>
      <c r="S82" s="5"/>
      <c r="T82" s="5"/>
      <c r="U82" s="5"/>
      <c r="V82" s="5"/>
      <c r="W82" s="5"/>
    </row>
    <row r="83" spans="1:23" ht="12.75" customHeight="1">
      <c r="A83" s="5"/>
      <c r="B83" s="5"/>
      <c r="C83" s="5"/>
      <c r="D83" s="11"/>
      <c r="E83" s="5"/>
      <c r="F83" s="5"/>
      <c r="G83" s="5"/>
      <c r="H83" s="5"/>
      <c r="I83" s="5"/>
      <c r="J83" s="5"/>
      <c r="K83" s="5"/>
      <c r="L83" s="5"/>
      <c r="M83" s="5"/>
      <c r="N83" s="5"/>
      <c r="O83" s="5"/>
      <c r="P83" s="5"/>
      <c r="Q83" s="5"/>
      <c r="R83" s="5"/>
      <c r="S83" s="5"/>
      <c r="T83" s="5"/>
      <c r="U83" s="5"/>
      <c r="V83" s="5"/>
      <c r="W83" s="5"/>
    </row>
    <row r="84" spans="1:23" ht="12.75" customHeight="1">
      <c r="A84" s="5"/>
      <c r="B84" s="5"/>
      <c r="C84" s="5"/>
      <c r="D84" s="11"/>
      <c r="E84" s="5"/>
      <c r="F84" s="5"/>
      <c r="G84" s="5"/>
      <c r="H84" s="5"/>
      <c r="I84" s="5"/>
      <c r="J84" s="5"/>
      <c r="K84" s="5"/>
      <c r="L84" s="5"/>
      <c r="M84" s="5"/>
      <c r="N84" s="5"/>
      <c r="O84" s="5"/>
      <c r="P84" s="5"/>
      <c r="Q84" s="5"/>
      <c r="R84" s="5"/>
      <c r="S84" s="5"/>
      <c r="T84" s="5"/>
      <c r="U84" s="5"/>
      <c r="V84" s="5"/>
      <c r="W84" s="5"/>
    </row>
    <row r="85" spans="1:23" ht="12.75" customHeight="1">
      <c r="A85" s="5"/>
      <c r="B85" s="5"/>
      <c r="C85" s="5"/>
      <c r="D85" s="11"/>
      <c r="E85" s="5"/>
      <c r="F85" s="5"/>
      <c r="G85" s="5"/>
      <c r="H85" s="5"/>
      <c r="I85" s="5"/>
      <c r="J85" s="5"/>
      <c r="K85" s="5"/>
      <c r="L85" s="5"/>
      <c r="M85" s="5"/>
      <c r="N85" s="5"/>
      <c r="O85" s="5"/>
      <c r="P85" s="5"/>
      <c r="Q85" s="5"/>
      <c r="R85" s="5"/>
      <c r="S85" s="5"/>
      <c r="T85" s="5"/>
      <c r="U85" s="5"/>
      <c r="V85" s="5"/>
      <c r="W85" s="5"/>
    </row>
    <row r="86" spans="1:23" ht="12.75" customHeight="1">
      <c r="A86" s="5"/>
      <c r="B86" s="5"/>
      <c r="C86" s="5"/>
      <c r="D86" s="11"/>
      <c r="E86" s="5"/>
      <c r="F86" s="5"/>
      <c r="G86" s="5"/>
      <c r="H86" s="5"/>
      <c r="I86" s="5"/>
      <c r="J86" s="5"/>
      <c r="K86" s="5"/>
      <c r="L86" s="5"/>
      <c r="M86" s="5"/>
      <c r="N86" s="5"/>
      <c r="O86" s="5"/>
      <c r="P86" s="5"/>
      <c r="Q86" s="5"/>
      <c r="R86" s="5"/>
      <c r="S86" s="5"/>
      <c r="T86" s="5"/>
      <c r="U86" s="5"/>
      <c r="V86" s="5"/>
      <c r="W86" s="5"/>
    </row>
    <row r="87" spans="1:23" ht="12.75" customHeight="1">
      <c r="A87" s="5"/>
      <c r="B87" s="5"/>
      <c r="C87" s="5"/>
      <c r="D87" s="11"/>
      <c r="E87" s="5"/>
      <c r="F87" s="5"/>
      <c r="G87" s="5"/>
      <c r="H87" s="5"/>
      <c r="I87" s="5"/>
      <c r="J87" s="5"/>
      <c r="K87" s="5"/>
      <c r="L87" s="5"/>
      <c r="M87" s="5"/>
      <c r="N87" s="5"/>
      <c r="O87" s="5"/>
      <c r="P87" s="5"/>
      <c r="Q87" s="5"/>
      <c r="R87" s="5"/>
      <c r="S87" s="5"/>
      <c r="T87" s="5"/>
      <c r="U87" s="5"/>
      <c r="V87" s="5"/>
      <c r="W87" s="5"/>
    </row>
    <row r="88" spans="1:23" ht="12.75" customHeight="1">
      <c r="A88" s="5"/>
      <c r="B88" s="5"/>
      <c r="C88" s="5"/>
      <c r="D88" s="11"/>
      <c r="E88" s="5"/>
      <c r="F88" s="5"/>
      <c r="G88" s="5"/>
      <c r="H88" s="5"/>
      <c r="I88" s="5"/>
      <c r="J88" s="5"/>
      <c r="K88" s="5"/>
      <c r="L88" s="5"/>
      <c r="M88" s="5"/>
      <c r="N88" s="5"/>
      <c r="O88" s="5"/>
      <c r="P88" s="5"/>
      <c r="Q88" s="5"/>
      <c r="R88" s="5"/>
      <c r="S88" s="5"/>
      <c r="T88" s="5"/>
      <c r="U88" s="5"/>
      <c r="V88" s="5"/>
      <c r="W88" s="5"/>
    </row>
    <row r="89" spans="1:23" ht="12.75" customHeight="1">
      <c r="A89" s="5"/>
      <c r="B89" s="5"/>
      <c r="C89" s="5"/>
      <c r="D89" s="11"/>
      <c r="E89" s="5"/>
      <c r="F89" s="5"/>
      <c r="G89" s="5"/>
      <c r="H89" s="5"/>
      <c r="I89" s="5"/>
      <c r="J89" s="5"/>
      <c r="K89" s="5"/>
      <c r="L89" s="5"/>
      <c r="M89" s="5"/>
      <c r="N89" s="5"/>
      <c r="O89" s="5"/>
      <c r="P89" s="5"/>
      <c r="Q89" s="5"/>
      <c r="R89" s="5"/>
      <c r="S89" s="5"/>
      <c r="T89" s="5"/>
      <c r="U89" s="5"/>
      <c r="V89" s="5"/>
      <c r="W89" s="5"/>
    </row>
    <row r="90" spans="1:23" ht="12.75" customHeight="1">
      <c r="A90" s="5"/>
      <c r="B90" s="5"/>
      <c r="C90" s="5"/>
      <c r="D90" s="11"/>
      <c r="E90" s="5"/>
      <c r="F90" s="5"/>
      <c r="G90" s="5"/>
      <c r="H90" s="5"/>
      <c r="I90" s="5"/>
      <c r="J90" s="5"/>
      <c r="K90" s="5"/>
      <c r="L90" s="5"/>
      <c r="M90" s="5"/>
      <c r="N90" s="5"/>
      <c r="O90" s="5"/>
      <c r="P90" s="5"/>
      <c r="Q90" s="5"/>
      <c r="R90" s="5"/>
      <c r="S90" s="5"/>
      <c r="T90" s="5"/>
      <c r="U90" s="5"/>
      <c r="V90" s="5"/>
      <c r="W90" s="5"/>
    </row>
    <row r="91" spans="1:23" ht="12.75" customHeight="1">
      <c r="A91" s="5"/>
      <c r="B91" s="5"/>
      <c r="C91" s="5"/>
      <c r="D91" s="11"/>
      <c r="E91" s="5"/>
      <c r="F91" s="5"/>
      <c r="G91" s="5"/>
      <c r="H91" s="5"/>
      <c r="I91" s="5"/>
      <c r="J91" s="5"/>
      <c r="K91" s="5"/>
      <c r="L91" s="5"/>
      <c r="M91" s="5"/>
      <c r="N91" s="5"/>
      <c r="O91" s="5"/>
      <c r="P91" s="5"/>
      <c r="Q91" s="5"/>
      <c r="R91" s="5"/>
      <c r="S91" s="5"/>
      <c r="T91" s="5"/>
      <c r="U91" s="5"/>
      <c r="V91" s="5"/>
      <c r="W91" s="5"/>
    </row>
    <row r="92" spans="1:23" ht="12.75" customHeight="1">
      <c r="A92" s="5"/>
      <c r="B92" s="5"/>
      <c r="C92" s="5"/>
      <c r="D92" s="11"/>
      <c r="E92" s="5"/>
      <c r="F92" s="5"/>
      <c r="G92" s="5"/>
      <c r="H92" s="5"/>
      <c r="I92" s="5"/>
      <c r="J92" s="5"/>
      <c r="K92" s="5"/>
      <c r="L92" s="5"/>
      <c r="M92" s="5"/>
      <c r="N92" s="5"/>
      <c r="O92" s="5"/>
      <c r="P92" s="5"/>
      <c r="Q92" s="5"/>
      <c r="R92" s="5"/>
      <c r="S92" s="5"/>
      <c r="T92" s="5"/>
      <c r="U92" s="5"/>
      <c r="V92" s="5"/>
      <c r="W92" s="5"/>
    </row>
    <row r="93" spans="1:23" ht="12.75" customHeight="1">
      <c r="A93" s="5"/>
      <c r="B93" s="5"/>
      <c r="C93" s="5"/>
      <c r="D93" s="11"/>
      <c r="E93" s="5"/>
      <c r="F93" s="5"/>
      <c r="G93" s="5"/>
      <c r="H93" s="5"/>
      <c r="I93" s="5"/>
      <c r="J93" s="5"/>
      <c r="K93" s="5"/>
      <c r="L93" s="5"/>
      <c r="M93" s="5"/>
      <c r="N93" s="5"/>
      <c r="O93" s="5"/>
      <c r="P93" s="5"/>
      <c r="Q93" s="5"/>
      <c r="R93" s="5"/>
      <c r="S93" s="5"/>
      <c r="T93" s="5"/>
      <c r="U93" s="5"/>
      <c r="V93" s="5"/>
      <c r="W93" s="5"/>
    </row>
    <row r="94" spans="1:23" ht="12.75" customHeight="1">
      <c r="A94" s="5"/>
      <c r="B94" s="5"/>
      <c r="C94" s="5"/>
      <c r="D94" s="11"/>
      <c r="E94" s="5"/>
      <c r="F94" s="5"/>
      <c r="G94" s="5"/>
      <c r="H94" s="5"/>
      <c r="I94" s="5"/>
      <c r="J94" s="5"/>
      <c r="K94" s="5"/>
      <c r="L94" s="5"/>
      <c r="M94" s="5"/>
      <c r="N94" s="5"/>
      <c r="O94" s="5"/>
      <c r="P94" s="5"/>
      <c r="Q94" s="5"/>
      <c r="R94" s="5"/>
      <c r="S94" s="5"/>
      <c r="T94" s="5"/>
      <c r="U94" s="5"/>
      <c r="V94" s="5"/>
      <c r="W94" s="5"/>
    </row>
    <row r="95" spans="1:23" ht="12.75" customHeight="1">
      <c r="A95" s="5"/>
      <c r="B95" s="5"/>
      <c r="C95" s="5"/>
      <c r="D95" s="11"/>
      <c r="E95" s="5"/>
      <c r="F95" s="5"/>
      <c r="G95" s="5"/>
      <c r="H95" s="5"/>
      <c r="I95" s="5"/>
      <c r="J95" s="5"/>
      <c r="K95" s="5"/>
      <c r="L95" s="5"/>
      <c r="M95" s="5"/>
      <c r="N95" s="5"/>
      <c r="O95" s="5"/>
      <c r="P95" s="5"/>
      <c r="Q95" s="5"/>
      <c r="R95" s="5"/>
      <c r="S95" s="5"/>
      <c r="T95" s="5"/>
      <c r="U95" s="5"/>
      <c r="V95" s="5"/>
      <c r="W95" s="5"/>
    </row>
    <row r="96" spans="1:23" ht="12.75" customHeight="1">
      <c r="A96" s="5"/>
      <c r="B96" s="5"/>
      <c r="C96" s="5"/>
      <c r="D96" s="11"/>
      <c r="E96" s="5"/>
      <c r="F96" s="5"/>
      <c r="G96" s="5"/>
      <c r="H96" s="5"/>
      <c r="I96" s="5"/>
      <c r="J96" s="5"/>
      <c r="K96" s="5"/>
      <c r="L96" s="5"/>
      <c r="M96" s="5"/>
      <c r="N96" s="5"/>
      <c r="O96" s="5"/>
      <c r="P96" s="5"/>
      <c r="Q96" s="5"/>
      <c r="R96" s="5"/>
      <c r="S96" s="5"/>
      <c r="T96" s="5"/>
      <c r="U96" s="5"/>
      <c r="V96" s="5"/>
      <c r="W96" s="5"/>
    </row>
    <row r="97" spans="1:23" ht="12.75" customHeight="1">
      <c r="A97" s="5"/>
      <c r="B97" s="5"/>
      <c r="C97" s="5"/>
      <c r="D97" s="11"/>
      <c r="E97" s="5"/>
      <c r="F97" s="5"/>
      <c r="G97" s="5"/>
      <c r="H97" s="5"/>
      <c r="I97" s="5"/>
      <c r="J97" s="5"/>
      <c r="K97" s="5"/>
      <c r="L97" s="5"/>
      <c r="M97" s="5"/>
      <c r="N97" s="5"/>
      <c r="O97" s="5"/>
      <c r="P97" s="5"/>
      <c r="Q97" s="5"/>
      <c r="R97" s="5"/>
      <c r="S97" s="5"/>
      <c r="T97" s="5"/>
      <c r="U97" s="5"/>
      <c r="V97" s="5"/>
      <c r="W97" s="5"/>
    </row>
    <row r="98" spans="1:23" ht="12.75" customHeight="1">
      <c r="A98" s="5"/>
      <c r="B98" s="5"/>
      <c r="C98" s="5"/>
      <c r="D98" s="11"/>
      <c r="E98" s="5"/>
      <c r="F98" s="5"/>
      <c r="G98" s="5"/>
      <c r="H98" s="5"/>
      <c r="I98" s="5"/>
      <c r="J98" s="5"/>
      <c r="K98" s="5"/>
      <c r="L98" s="5"/>
      <c r="M98" s="5"/>
      <c r="N98" s="5"/>
      <c r="O98" s="5"/>
      <c r="P98" s="5"/>
      <c r="Q98" s="5"/>
      <c r="R98" s="5"/>
      <c r="S98" s="5"/>
      <c r="T98" s="5"/>
      <c r="U98" s="5"/>
      <c r="V98" s="5"/>
      <c r="W98" s="5"/>
    </row>
    <row r="99" spans="1:23" ht="12.75" customHeight="1">
      <c r="A99" s="5"/>
      <c r="B99" s="5"/>
      <c r="C99" s="5"/>
      <c r="D99" s="11"/>
      <c r="E99" s="5"/>
      <c r="F99" s="5"/>
      <c r="G99" s="5"/>
      <c r="H99" s="5"/>
      <c r="I99" s="5"/>
      <c r="J99" s="5"/>
      <c r="K99" s="5"/>
      <c r="L99" s="5"/>
      <c r="M99" s="5"/>
      <c r="N99" s="5"/>
      <c r="O99" s="5"/>
      <c r="P99" s="5"/>
      <c r="Q99" s="5"/>
      <c r="R99" s="5"/>
      <c r="S99" s="5"/>
      <c r="T99" s="5"/>
      <c r="U99" s="5"/>
      <c r="V99" s="5"/>
      <c r="W99" s="5"/>
    </row>
    <row r="100" spans="1:23" ht="12.75" customHeight="1">
      <c r="A100" s="5"/>
      <c r="B100" s="5"/>
      <c r="C100" s="5"/>
      <c r="D100" s="11"/>
      <c r="E100" s="5"/>
      <c r="F100" s="5"/>
      <c r="G100" s="5"/>
      <c r="H100" s="5"/>
      <c r="I100" s="5"/>
      <c r="J100" s="5"/>
      <c r="K100" s="5"/>
      <c r="L100" s="5"/>
      <c r="M100" s="5"/>
      <c r="N100" s="5"/>
      <c r="O100" s="5"/>
      <c r="P100" s="5"/>
      <c r="Q100" s="5"/>
      <c r="R100" s="5"/>
      <c r="S100" s="5"/>
      <c r="T100" s="5"/>
      <c r="U100" s="5"/>
      <c r="V100" s="5"/>
      <c r="W100" s="5"/>
    </row>
    <row r="101" spans="1:23" ht="12.75" customHeight="1">
      <c r="A101" s="5"/>
      <c r="B101" s="5"/>
      <c r="C101" s="5"/>
      <c r="D101" s="11"/>
      <c r="E101" s="5"/>
      <c r="F101" s="5"/>
      <c r="G101" s="5"/>
      <c r="H101" s="5"/>
      <c r="I101" s="5"/>
      <c r="J101" s="5"/>
      <c r="K101" s="5"/>
      <c r="L101" s="5"/>
      <c r="M101" s="5"/>
      <c r="N101" s="5"/>
      <c r="O101" s="5"/>
      <c r="P101" s="5"/>
      <c r="Q101" s="5"/>
      <c r="R101" s="5"/>
      <c r="S101" s="5"/>
      <c r="T101" s="5"/>
      <c r="U101" s="5"/>
      <c r="V101" s="5"/>
      <c r="W101" s="5"/>
    </row>
    <row r="102" spans="1:23" ht="12.75" customHeight="1">
      <c r="A102" s="5"/>
      <c r="B102" s="5"/>
      <c r="C102" s="5"/>
      <c r="D102" s="11"/>
      <c r="E102" s="5"/>
      <c r="F102" s="5"/>
      <c r="G102" s="5"/>
      <c r="H102" s="5"/>
      <c r="I102" s="5"/>
      <c r="J102" s="5"/>
      <c r="K102" s="5"/>
      <c r="L102" s="5"/>
      <c r="M102" s="5"/>
      <c r="N102" s="5"/>
      <c r="O102" s="5"/>
      <c r="P102" s="5"/>
      <c r="Q102" s="5"/>
      <c r="R102" s="5"/>
      <c r="S102" s="5"/>
      <c r="T102" s="5"/>
      <c r="U102" s="5"/>
      <c r="V102" s="5"/>
      <c r="W102" s="5"/>
    </row>
    <row r="103" spans="1:23" ht="12.75" customHeight="1">
      <c r="A103" s="5"/>
      <c r="B103" s="5"/>
      <c r="C103" s="5"/>
      <c r="D103" s="11"/>
      <c r="E103" s="5"/>
      <c r="F103" s="5"/>
      <c r="G103" s="5"/>
      <c r="H103" s="5"/>
      <c r="I103" s="5"/>
      <c r="J103" s="5"/>
      <c r="K103" s="5"/>
      <c r="L103" s="5"/>
      <c r="M103" s="5"/>
      <c r="N103" s="5"/>
      <c r="O103" s="5"/>
      <c r="P103" s="5"/>
      <c r="Q103" s="5"/>
      <c r="R103" s="5"/>
      <c r="S103" s="5"/>
      <c r="T103" s="5"/>
      <c r="U103" s="5"/>
      <c r="V103" s="5"/>
      <c r="W103" s="5"/>
    </row>
    <row r="104" spans="1:23" ht="12.75" customHeight="1">
      <c r="A104" s="5"/>
      <c r="B104" s="5"/>
      <c r="C104" s="5"/>
      <c r="D104" s="11"/>
      <c r="E104" s="5"/>
      <c r="F104" s="5"/>
      <c r="G104" s="5"/>
      <c r="H104" s="5"/>
      <c r="I104" s="5"/>
      <c r="J104" s="5"/>
      <c r="K104" s="5"/>
      <c r="L104" s="5"/>
      <c r="M104" s="5"/>
      <c r="N104" s="5"/>
      <c r="O104" s="5"/>
      <c r="P104" s="5"/>
      <c r="Q104" s="5"/>
      <c r="R104" s="5"/>
      <c r="S104" s="5"/>
      <c r="T104" s="5"/>
      <c r="U104" s="5"/>
      <c r="V104" s="5"/>
      <c r="W104" s="5"/>
    </row>
    <row r="105" spans="1:23" ht="12.75" customHeight="1">
      <c r="A105" s="5"/>
      <c r="B105" s="5"/>
      <c r="C105" s="5"/>
      <c r="D105" s="11"/>
      <c r="E105" s="5"/>
      <c r="F105" s="5"/>
      <c r="G105" s="5"/>
      <c r="H105" s="5"/>
      <c r="I105" s="5"/>
      <c r="J105" s="5"/>
      <c r="K105" s="5"/>
      <c r="L105" s="5"/>
      <c r="M105" s="5"/>
      <c r="N105" s="5"/>
      <c r="O105" s="5"/>
      <c r="P105" s="5"/>
      <c r="Q105" s="5"/>
      <c r="R105" s="5"/>
      <c r="S105" s="5"/>
      <c r="T105" s="5"/>
      <c r="U105" s="5"/>
      <c r="V105" s="5"/>
      <c r="W105" s="5"/>
    </row>
    <row r="106" spans="1:23" ht="12.75" customHeight="1">
      <c r="A106" s="5"/>
      <c r="B106" s="5"/>
      <c r="C106" s="5"/>
      <c r="D106" s="11"/>
      <c r="E106" s="5"/>
      <c r="F106" s="5"/>
      <c r="G106" s="5"/>
      <c r="H106" s="5"/>
      <c r="I106" s="5"/>
      <c r="J106" s="5"/>
      <c r="K106" s="5"/>
      <c r="L106" s="5"/>
      <c r="M106" s="5"/>
      <c r="N106" s="5"/>
      <c r="O106" s="5"/>
      <c r="P106" s="5"/>
      <c r="Q106" s="5"/>
      <c r="R106" s="5"/>
      <c r="S106" s="5"/>
      <c r="T106" s="5"/>
      <c r="U106" s="5"/>
      <c r="V106" s="5"/>
      <c r="W106" s="5"/>
    </row>
    <row r="107" spans="1:23" ht="12.75" customHeight="1">
      <c r="A107" s="5"/>
      <c r="B107" s="5"/>
      <c r="C107" s="5"/>
      <c r="D107" s="11"/>
      <c r="E107" s="5"/>
      <c r="F107" s="5"/>
      <c r="G107" s="5"/>
      <c r="H107" s="5"/>
      <c r="I107" s="5"/>
      <c r="J107" s="5"/>
      <c r="K107" s="5"/>
      <c r="L107" s="5"/>
      <c r="M107" s="5"/>
      <c r="N107" s="5"/>
      <c r="O107" s="5"/>
      <c r="P107" s="5"/>
      <c r="Q107" s="5"/>
      <c r="R107" s="5"/>
      <c r="S107" s="5"/>
      <c r="T107" s="5"/>
      <c r="U107" s="5"/>
      <c r="V107" s="5"/>
      <c r="W107" s="5"/>
    </row>
    <row r="108" spans="1:23" ht="12.75" customHeight="1">
      <c r="A108" s="5"/>
      <c r="B108" s="5"/>
      <c r="C108" s="5"/>
      <c r="D108" s="11"/>
      <c r="E108" s="5"/>
      <c r="F108" s="5"/>
      <c r="G108" s="5"/>
      <c r="H108" s="5"/>
      <c r="I108" s="5"/>
      <c r="J108" s="5"/>
      <c r="K108" s="5"/>
      <c r="L108" s="5"/>
      <c r="M108" s="5"/>
      <c r="N108" s="5"/>
      <c r="O108" s="5"/>
      <c r="P108" s="5"/>
      <c r="Q108" s="5"/>
      <c r="R108" s="5"/>
      <c r="S108" s="5"/>
      <c r="T108" s="5"/>
      <c r="U108" s="5"/>
      <c r="V108" s="5"/>
      <c r="W108" s="5"/>
    </row>
    <row r="109" spans="1:23" ht="12.75" customHeight="1">
      <c r="A109" s="5"/>
      <c r="B109" s="5"/>
      <c r="C109" s="5"/>
      <c r="D109" s="11"/>
      <c r="E109" s="5"/>
      <c r="F109" s="5"/>
      <c r="G109" s="5"/>
      <c r="H109" s="5"/>
      <c r="I109" s="5"/>
      <c r="J109" s="5"/>
      <c r="K109" s="5"/>
      <c r="L109" s="5"/>
      <c r="M109" s="5"/>
      <c r="N109" s="5"/>
      <c r="O109" s="5"/>
      <c r="P109" s="5"/>
      <c r="Q109" s="5"/>
      <c r="R109" s="5"/>
      <c r="S109" s="5"/>
      <c r="T109" s="5"/>
      <c r="U109" s="5"/>
      <c r="V109" s="5"/>
      <c r="W109" s="5"/>
    </row>
    <row r="110" spans="1:23" ht="12.75" customHeight="1">
      <c r="A110" s="5"/>
      <c r="B110" s="5"/>
      <c r="C110" s="5"/>
      <c r="D110" s="11"/>
      <c r="E110" s="5"/>
      <c r="F110" s="5"/>
      <c r="G110" s="5"/>
      <c r="H110" s="5"/>
      <c r="I110" s="5"/>
      <c r="J110" s="5"/>
      <c r="K110" s="5"/>
      <c r="L110" s="5"/>
      <c r="M110" s="5"/>
      <c r="N110" s="5"/>
      <c r="O110" s="5"/>
      <c r="P110" s="5"/>
      <c r="Q110" s="5"/>
      <c r="R110" s="5"/>
      <c r="S110" s="5"/>
      <c r="T110" s="5"/>
      <c r="U110" s="5"/>
      <c r="V110" s="5"/>
      <c r="W110" s="5"/>
    </row>
    <row r="111" spans="1:23" ht="12.75" customHeight="1">
      <c r="A111" s="5"/>
      <c r="B111" s="5"/>
      <c r="C111" s="5"/>
      <c r="D111" s="11"/>
      <c r="E111" s="5"/>
      <c r="F111" s="5"/>
      <c r="G111" s="5"/>
      <c r="H111" s="5"/>
      <c r="I111" s="5"/>
      <c r="J111" s="5"/>
      <c r="K111" s="5"/>
      <c r="L111" s="5"/>
      <c r="M111" s="5"/>
      <c r="N111" s="5"/>
      <c r="O111" s="5"/>
      <c r="P111" s="5"/>
      <c r="Q111" s="5"/>
      <c r="R111" s="5"/>
      <c r="S111" s="5"/>
      <c r="T111" s="5"/>
      <c r="U111" s="5"/>
      <c r="V111" s="5"/>
      <c r="W111" s="5"/>
    </row>
    <row r="112" spans="1:23" ht="12.75" customHeight="1">
      <c r="A112" s="5"/>
      <c r="B112" s="5"/>
      <c r="C112" s="5"/>
      <c r="D112" s="11"/>
      <c r="E112" s="5"/>
      <c r="F112" s="5"/>
      <c r="G112" s="5"/>
      <c r="H112" s="5"/>
      <c r="I112" s="5"/>
      <c r="J112" s="5"/>
      <c r="K112" s="5"/>
      <c r="L112" s="5"/>
      <c r="M112" s="5"/>
      <c r="N112" s="5"/>
      <c r="O112" s="5"/>
      <c r="P112" s="5"/>
      <c r="Q112" s="5"/>
      <c r="R112" s="5"/>
      <c r="S112" s="5"/>
      <c r="T112" s="5"/>
      <c r="U112" s="5"/>
      <c r="V112" s="5"/>
      <c r="W112" s="5"/>
    </row>
    <row r="113" spans="1:23" ht="12.75" customHeight="1">
      <c r="A113" s="5"/>
      <c r="B113" s="5"/>
      <c r="C113" s="5"/>
      <c r="D113" s="11"/>
      <c r="E113" s="5"/>
      <c r="F113" s="5"/>
      <c r="G113" s="5"/>
      <c r="H113" s="5"/>
      <c r="I113" s="5"/>
      <c r="J113" s="5"/>
      <c r="K113" s="5"/>
      <c r="L113" s="5"/>
      <c r="M113" s="5"/>
      <c r="N113" s="5"/>
      <c r="O113" s="5"/>
      <c r="P113" s="5"/>
      <c r="Q113" s="5"/>
      <c r="R113" s="5"/>
      <c r="S113" s="5"/>
      <c r="T113" s="5"/>
      <c r="U113" s="5"/>
      <c r="V113" s="5"/>
      <c r="W113" s="5"/>
    </row>
    <row r="114" spans="1:23" ht="12.75" customHeight="1">
      <c r="A114" s="5"/>
      <c r="B114" s="5"/>
      <c r="C114" s="5"/>
      <c r="D114" s="11"/>
      <c r="E114" s="5"/>
      <c r="F114" s="5"/>
      <c r="G114" s="5"/>
      <c r="H114" s="5"/>
      <c r="I114" s="5"/>
      <c r="J114" s="5"/>
      <c r="K114" s="5"/>
      <c r="L114" s="5"/>
      <c r="M114" s="5"/>
      <c r="N114" s="5"/>
      <c r="O114" s="5"/>
      <c r="P114" s="5"/>
      <c r="Q114" s="5"/>
      <c r="R114" s="5"/>
      <c r="S114" s="5"/>
      <c r="T114" s="5"/>
      <c r="U114" s="5"/>
      <c r="V114" s="5"/>
      <c r="W114" s="5"/>
    </row>
    <row r="115" spans="1:23" ht="12.75" customHeight="1">
      <c r="A115" s="5"/>
      <c r="B115" s="5"/>
      <c r="C115" s="5"/>
      <c r="D115" s="11"/>
      <c r="E115" s="5"/>
      <c r="F115" s="5"/>
      <c r="G115" s="5"/>
      <c r="H115" s="5"/>
      <c r="I115" s="5"/>
      <c r="J115" s="5"/>
      <c r="K115" s="5"/>
      <c r="L115" s="5"/>
      <c r="M115" s="5"/>
      <c r="N115" s="5"/>
      <c r="O115" s="5"/>
      <c r="P115" s="5"/>
      <c r="Q115" s="5"/>
      <c r="R115" s="5"/>
      <c r="S115" s="5"/>
      <c r="T115" s="5"/>
      <c r="U115" s="5"/>
      <c r="V115" s="5"/>
      <c r="W115" s="5"/>
    </row>
    <row r="116" spans="1:23" ht="12.75" customHeight="1">
      <c r="A116" s="5"/>
      <c r="B116" s="5"/>
      <c r="C116" s="5"/>
      <c r="D116" s="11"/>
      <c r="E116" s="5"/>
      <c r="F116" s="5"/>
      <c r="G116" s="5"/>
      <c r="H116" s="5"/>
      <c r="I116" s="5"/>
      <c r="J116" s="5"/>
      <c r="K116" s="5"/>
      <c r="L116" s="5"/>
      <c r="M116" s="5"/>
      <c r="N116" s="5"/>
      <c r="O116" s="5"/>
      <c r="P116" s="5"/>
      <c r="Q116" s="5"/>
      <c r="R116" s="5"/>
      <c r="S116" s="5"/>
      <c r="T116" s="5"/>
      <c r="U116" s="5"/>
      <c r="V116" s="5"/>
      <c r="W116" s="5"/>
    </row>
    <row r="117" spans="1:23" ht="12.75" customHeight="1">
      <c r="A117" s="5"/>
      <c r="B117" s="5"/>
      <c r="C117" s="5"/>
      <c r="D117" s="11"/>
      <c r="E117" s="5"/>
      <c r="F117" s="5"/>
      <c r="G117" s="5"/>
      <c r="H117" s="5"/>
      <c r="I117" s="5"/>
      <c r="J117" s="5"/>
      <c r="K117" s="5"/>
      <c r="L117" s="5"/>
      <c r="M117" s="5"/>
      <c r="N117" s="5"/>
      <c r="O117" s="5"/>
      <c r="P117" s="5"/>
      <c r="Q117" s="5"/>
      <c r="R117" s="5"/>
      <c r="S117" s="5"/>
      <c r="T117" s="5"/>
      <c r="U117" s="5"/>
      <c r="V117" s="5"/>
      <c r="W117" s="5"/>
    </row>
    <row r="118" spans="1:23" ht="12.75" customHeight="1">
      <c r="A118" s="5"/>
      <c r="B118" s="5"/>
      <c r="C118" s="5"/>
      <c r="D118" s="11"/>
      <c r="E118" s="5"/>
      <c r="F118" s="5"/>
      <c r="G118" s="5"/>
      <c r="H118" s="5"/>
      <c r="I118" s="5"/>
      <c r="J118" s="5"/>
      <c r="K118" s="5"/>
      <c r="L118" s="5"/>
      <c r="M118" s="5"/>
      <c r="N118" s="5"/>
      <c r="O118" s="5"/>
      <c r="P118" s="5"/>
      <c r="Q118" s="5"/>
      <c r="R118" s="5"/>
      <c r="S118" s="5"/>
      <c r="T118" s="5"/>
      <c r="U118" s="5"/>
      <c r="V118" s="5"/>
      <c r="W118" s="5"/>
    </row>
    <row r="119" spans="1:23" ht="12.75" customHeight="1">
      <c r="A119" s="5"/>
      <c r="B119" s="5"/>
      <c r="C119" s="5"/>
      <c r="D119" s="11"/>
      <c r="E119" s="5"/>
      <c r="F119" s="5"/>
      <c r="G119" s="5"/>
      <c r="H119" s="5"/>
      <c r="I119" s="5"/>
      <c r="J119" s="5"/>
      <c r="K119" s="5"/>
      <c r="L119" s="5"/>
      <c r="M119" s="5"/>
      <c r="N119" s="5"/>
      <c r="O119" s="5"/>
      <c r="P119" s="5"/>
      <c r="Q119" s="5"/>
      <c r="R119" s="5"/>
      <c r="S119" s="5"/>
      <c r="T119" s="5"/>
      <c r="U119" s="5"/>
      <c r="V119" s="5"/>
      <c r="W119" s="5"/>
    </row>
    <row r="120" spans="1:23" ht="12.75" customHeight="1">
      <c r="A120" s="5"/>
      <c r="B120" s="5"/>
      <c r="C120" s="5"/>
      <c r="D120" s="11"/>
      <c r="E120" s="5"/>
      <c r="F120" s="5"/>
      <c r="G120" s="5"/>
      <c r="H120" s="5"/>
      <c r="I120" s="5"/>
      <c r="J120" s="5"/>
      <c r="K120" s="5"/>
      <c r="L120" s="5"/>
      <c r="M120" s="5"/>
      <c r="N120" s="5"/>
      <c r="O120" s="5"/>
      <c r="P120" s="5"/>
      <c r="Q120" s="5"/>
      <c r="R120" s="5"/>
      <c r="S120" s="5"/>
      <c r="T120" s="5"/>
      <c r="U120" s="5"/>
      <c r="V120" s="5"/>
      <c r="W120" s="5"/>
    </row>
    <row r="121" spans="1:23" ht="12.75" customHeight="1">
      <c r="A121" s="5"/>
      <c r="B121" s="5"/>
      <c r="C121" s="5"/>
      <c r="D121" s="11"/>
      <c r="E121" s="5"/>
      <c r="F121" s="5"/>
      <c r="G121" s="5"/>
      <c r="H121" s="5"/>
      <c r="I121" s="5"/>
      <c r="J121" s="5"/>
      <c r="K121" s="5"/>
      <c r="L121" s="5"/>
      <c r="M121" s="5"/>
      <c r="N121" s="5"/>
      <c r="O121" s="5"/>
      <c r="P121" s="5"/>
      <c r="Q121" s="5"/>
      <c r="R121" s="5"/>
      <c r="S121" s="5"/>
      <c r="T121" s="5"/>
      <c r="U121" s="5"/>
      <c r="V121" s="5"/>
      <c r="W121" s="5"/>
    </row>
    <row r="122" spans="1:23" ht="12.75" customHeight="1">
      <c r="A122" s="5"/>
      <c r="B122" s="5"/>
      <c r="C122" s="5"/>
      <c r="D122" s="11"/>
      <c r="E122" s="5"/>
      <c r="F122" s="5"/>
      <c r="G122" s="5"/>
      <c r="H122" s="5"/>
      <c r="I122" s="5"/>
      <c r="J122" s="5"/>
      <c r="K122" s="5"/>
      <c r="L122" s="5"/>
      <c r="M122" s="5"/>
      <c r="N122" s="5"/>
      <c r="O122" s="5"/>
      <c r="P122" s="5"/>
      <c r="Q122" s="5"/>
      <c r="R122" s="5"/>
      <c r="S122" s="5"/>
      <c r="T122" s="5"/>
      <c r="U122" s="5"/>
      <c r="V122" s="5"/>
      <c r="W122" s="5"/>
    </row>
    <row r="123" spans="1:23" ht="12.75" customHeight="1">
      <c r="A123" s="5"/>
      <c r="B123" s="5"/>
      <c r="C123" s="5"/>
      <c r="D123" s="11"/>
      <c r="E123" s="5"/>
      <c r="F123" s="5"/>
      <c r="G123" s="5"/>
      <c r="H123" s="5"/>
      <c r="I123" s="5"/>
      <c r="J123" s="5"/>
      <c r="K123" s="5"/>
      <c r="L123" s="5"/>
      <c r="M123" s="5"/>
      <c r="N123" s="5"/>
      <c r="O123" s="5"/>
      <c r="P123" s="5"/>
      <c r="Q123" s="5"/>
      <c r="R123" s="5"/>
      <c r="S123" s="5"/>
      <c r="T123" s="5"/>
      <c r="U123" s="5"/>
      <c r="V123" s="5"/>
      <c r="W123" s="5"/>
    </row>
    <row r="124" spans="1:23" ht="12.75" customHeight="1">
      <c r="A124" s="5"/>
      <c r="B124" s="5"/>
      <c r="C124" s="5"/>
      <c r="D124" s="11"/>
      <c r="E124" s="5"/>
      <c r="F124" s="5"/>
      <c r="G124" s="5"/>
      <c r="H124" s="5"/>
      <c r="I124" s="5"/>
      <c r="J124" s="5"/>
      <c r="K124" s="5"/>
      <c r="L124" s="5"/>
      <c r="M124" s="5"/>
      <c r="N124" s="5"/>
      <c r="O124" s="5"/>
      <c r="P124" s="5"/>
      <c r="Q124" s="5"/>
      <c r="R124" s="5"/>
      <c r="S124" s="5"/>
      <c r="T124" s="5"/>
      <c r="U124" s="5"/>
      <c r="V124" s="5"/>
      <c r="W124" s="5"/>
    </row>
    <row r="125" spans="1:23" ht="12.75" customHeight="1">
      <c r="A125" s="5"/>
      <c r="B125" s="5"/>
      <c r="C125" s="5"/>
      <c r="D125" s="11"/>
      <c r="E125" s="5"/>
      <c r="F125" s="5"/>
      <c r="G125" s="5"/>
      <c r="H125" s="5"/>
      <c r="I125" s="5"/>
      <c r="J125" s="5"/>
      <c r="K125" s="5"/>
      <c r="L125" s="5"/>
      <c r="M125" s="5"/>
      <c r="N125" s="5"/>
      <c r="O125" s="5"/>
      <c r="P125" s="5"/>
      <c r="Q125" s="5"/>
      <c r="R125" s="5"/>
      <c r="S125" s="5"/>
      <c r="T125" s="5"/>
      <c r="U125" s="5"/>
      <c r="V125" s="5"/>
      <c r="W125" s="5"/>
    </row>
    <row r="126" spans="1:23" ht="12.75" customHeight="1">
      <c r="A126" s="5"/>
      <c r="B126" s="5"/>
      <c r="C126" s="5"/>
      <c r="D126" s="11"/>
      <c r="E126" s="5"/>
      <c r="F126" s="5"/>
      <c r="G126" s="5"/>
      <c r="H126" s="5"/>
      <c r="I126" s="5"/>
      <c r="J126" s="5"/>
      <c r="K126" s="5"/>
      <c r="L126" s="5"/>
      <c r="M126" s="5"/>
      <c r="N126" s="5"/>
      <c r="O126" s="5"/>
      <c r="P126" s="5"/>
      <c r="Q126" s="5"/>
      <c r="R126" s="5"/>
      <c r="S126" s="5"/>
      <c r="T126" s="5"/>
      <c r="U126" s="5"/>
      <c r="V126" s="5"/>
      <c r="W126" s="5"/>
    </row>
    <row r="127" spans="1:23" ht="12.75" customHeight="1">
      <c r="A127" s="5"/>
      <c r="B127" s="5"/>
      <c r="C127" s="5"/>
      <c r="D127" s="11"/>
      <c r="E127" s="5"/>
      <c r="F127" s="5"/>
      <c r="G127" s="5"/>
      <c r="H127" s="5"/>
      <c r="I127" s="5"/>
      <c r="J127" s="5"/>
      <c r="K127" s="5"/>
      <c r="L127" s="5"/>
      <c r="M127" s="5"/>
      <c r="N127" s="5"/>
      <c r="O127" s="5"/>
      <c r="P127" s="5"/>
      <c r="Q127" s="5"/>
      <c r="R127" s="5"/>
      <c r="S127" s="5"/>
      <c r="T127" s="5"/>
      <c r="U127" s="5"/>
      <c r="V127" s="5"/>
      <c r="W127" s="5"/>
    </row>
    <row r="128" spans="1:23" ht="12.75" customHeight="1">
      <c r="A128" s="5"/>
      <c r="B128" s="5"/>
      <c r="C128" s="5"/>
      <c r="D128" s="11"/>
      <c r="E128" s="5"/>
      <c r="F128" s="5"/>
      <c r="G128" s="5"/>
      <c r="H128" s="5"/>
      <c r="I128" s="5"/>
      <c r="J128" s="5"/>
      <c r="K128" s="5"/>
      <c r="L128" s="5"/>
      <c r="M128" s="5"/>
      <c r="N128" s="5"/>
      <c r="O128" s="5"/>
      <c r="P128" s="5"/>
      <c r="Q128" s="5"/>
      <c r="R128" s="5"/>
      <c r="S128" s="5"/>
      <c r="T128" s="5"/>
      <c r="U128" s="5"/>
      <c r="V128" s="5"/>
      <c r="W128" s="5"/>
    </row>
    <row r="129" spans="1:23" ht="12.75" customHeight="1">
      <c r="A129" s="5"/>
      <c r="B129" s="5"/>
      <c r="C129" s="5"/>
      <c r="D129" s="11"/>
      <c r="E129" s="5"/>
      <c r="F129" s="5"/>
      <c r="G129" s="5"/>
      <c r="H129" s="5"/>
      <c r="I129" s="5"/>
      <c r="J129" s="5"/>
      <c r="K129" s="5"/>
      <c r="L129" s="5"/>
      <c r="M129" s="5"/>
      <c r="N129" s="5"/>
      <c r="O129" s="5"/>
      <c r="P129" s="5"/>
      <c r="Q129" s="5"/>
      <c r="R129" s="5"/>
      <c r="S129" s="5"/>
      <c r="T129" s="5"/>
      <c r="U129" s="5"/>
      <c r="V129" s="5"/>
      <c r="W129" s="5"/>
    </row>
    <row r="130" spans="1:23" ht="12.75" customHeight="1">
      <c r="A130" s="5"/>
      <c r="B130" s="5"/>
      <c r="C130" s="5"/>
      <c r="D130" s="11"/>
      <c r="E130" s="5"/>
      <c r="F130" s="5"/>
      <c r="G130" s="5"/>
      <c r="H130" s="5"/>
      <c r="I130" s="5"/>
      <c r="J130" s="5"/>
      <c r="K130" s="5"/>
      <c r="L130" s="5"/>
      <c r="M130" s="5"/>
      <c r="N130" s="5"/>
      <c r="O130" s="5"/>
      <c r="P130" s="5"/>
      <c r="Q130" s="5"/>
      <c r="R130" s="5"/>
      <c r="S130" s="5"/>
      <c r="T130" s="5"/>
      <c r="U130" s="5"/>
      <c r="V130" s="5"/>
      <c r="W130" s="5"/>
    </row>
    <row r="131" spans="1:23" ht="12.75" customHeight="1">
      <c r="A131" s="5"/>
      <c r="B131" s="5"/>
      <c r="C131" s="5"/>
      <c r="D131" s="11"/>
      <c r="E131" s="5"/>
      <c r="F131" s="5"/>
      <c r="G131" s="5"/>
      <c r="H131" s="5"/>
      <c r="I131" s="5"/>
      <c r="J131" s="5"/>
      <c r="K131" s="5"/>
      <c r="L131" s="5"/>
      <c r="M131" s="5"/>
      <c r="N131" s="5"/>
      <c r="O131" s="5"/>
      <c r="P131" s="5"/>
      <c r="Q131" s="5"/>
      <c r="R131" s="5"/>
      <c r="S131" s="5"/>
      <c r="T131" s="5"/>
      <c r="U131" s="5"/>
      <c r="V131" s="5"/>
      <c r="W131" s="5"/>
    </row>
    <row r="132" spans="1:23" ht="12.75" customHeight="1">
      <c r="A132" s="5"/>
      <c r="B132" s="5"/>
      <c r="C132" s="5"/>
      <c r="D132" s="11"/>
      <c r="E132" s="5"/>
      <c r="F132" s="5"/>
      <c r="G132" s="5"/>
      <c r="H132" s="5"/>
      <c r="I132" s="5"/>
      <c r="J132" s="5"/>
      <c r="K132" s="5"/>
      <c r="L132" s="5"/>
      <c r="M132" s="5"/>
      <c r="N132" s="5"/>
      <c r="O132" s="5"/>
      <c r="P132" s="5"/>
      <c r="Q132" s="5"/>
      <c r="R132" s="5"/>
      <c r="S132" s="5"/>
      <c r="T132" s="5"/>
      <c r="U132" s="5"/>
      <c r="V132" s="5"/>
      <c r="W132" s="5"/>
    </row>
    <row r="133" spans="1:23" ht="12.75" customHeight="1">
      <c r="A133" s="5"/>
      <c r="B133" s="5"/>
      <c r="C133" s="5"/>
      <c r="D133" s="11"/>
      <c r="E133" s="5"/>
      <c r="F133" s="5"/>
      <c r="G133" s="5"/>
      <c r="H133" s="5"/>
      <c r="I133" s="5"/>
      <c r="J133" s="5"/>
      <c r="K133" s="5"/>
      <c r="L133" s="5"/>
      <c r="M133" s="5"/>
      <c r="N133" s="5"/>
      <c r="O133" s="5"/>
      <c r="P133" s="5"/>
      <c r="Q133" s="5"/>
      <c r="R133" s="5"/>
      <c r="S133" s="5"/>
      <c r="T133" s="5"/>
      <c r="U133" s="5"/>
      <c r="V133" s="5"/>
      <c r="W133" s="5"/>
    </row>
    <row r="134" spans="1:23" ht="12.75" customHeight="1">
      <c r="A134" s="5"/>
      <c r="B134" s="5"/>
      <c r="C134" s="5"/>
      <c r="D134" s="11"/>
      <c r="E134" s="5"/>
      <c r="F134" s="5"/>
      <c r="G134" s="5"/>
      <c r="H134" s="5"/>
      <c r="I134" s="5"/>
      <c r="J134" s="5"/>
      <c r="K134" s="5"/>
      <c r="L134" s="5"/>
      <c r="M134" s="5"/>
      <c r="N134" s="5"/>
      <c r="O134" s="5"/>
      <c r="P134" s="5"/>
      <c r="Q134" s="5"/>
      <c r="R134" s="5"/>
      <c r="S134" s="5"/>
      <c r="T134" s="5"/>
      <c r="U134" s="5"/>
      <c r="V134" s="5"/>
      <c r="W134" s="5"/>
    </row>
    <row r="135" spans="1:23" ht="12.75" customHeight="1">
      <c r="A135" s="5"/>
      <c r="B135" s="5"/>
      <c r="C135" s="5"/>
      <c r="D135" s="11"/>
      <c r="E135" s="5"/>
      <c r="F135" s="5"/>
      <c r="G135" s="5"/>
      <c r="H135" s="5"/>
      <c r="I135" s="5"/>
      <c r="J135" s="5"/>
      <c r="K135" s="5"/>
      <c r="L135" s="5"/>
      <c r="M135" s="5"/>
      <c r="N135" s="5"/>
      <c r="O135" s="5"/>
      <c r="P135" s="5"/>
      <c r="Q135" s="5"/>
      <c r="R135" s="5"/>
      <c r="S135" s="5"/>
      <c r="T135" s="5"/>
      <c r="U135" s="5"/>
      <c r="V135" s="5"/>
      <c r="W135" s="5"/>
    </row>
    <row r="136" spans="1:23" ht="12.75" customHeight="1">
      <c r="A136" s="5"/>
      <c r="B136" s="5"/>
      <c r="C136" s="5"/>
      <c r="D136" s="11"/>
      <c r="E136" s="5"/>
      <c r="F136" s="5"/>
      <c r="G136" s="5"/>
      <c r="H136" s="5"/>
      <c r="I136" s="5"/>
      <c r="J136" s="5"/>
      <c r="K136" s="5"/>
      <c r="L136" s="5"/>
      <c r="M136" s="5"/>
      <c r="N136" s="5"/>
      <c r="O136" s="5"/>
      <c r="P136" s="5"/>
      <c r="Q136" s="5"/>
      <c r="R136" s="5"/>
      <c r="S136" s="5"/>
      <c r="T136" s="5"/>
      <c r="U136" s="5"/>
      <c r="V136" s="5"/>
      <c r="W136" s="5"/>
    </row>
    <row r="137" spans="1:23" ht="12.75" customHeight="1">
      <c r="A137" s="5"/>
      <c r="B137" s="5"/>
      <c r="C137" s="5"/>
      <c r="D137" s="11"/>
      <c r="E137" s="5"/>
      <c r="F137" s="5"/>
      <c r="G137" s="5"/>
      <c r="H137" s="5"/>
      <c r="I137" s="5"/>
      <c r="J137" s="5"/>
      <c r="K137" s="5"/>
      <c r="L137" s="5"/>
      <c r="M137" s="5"/>
      <c r="N137" s="5"/>
      <c r="O137" s="5"/>
      <c r="P137" s="5"/>
      <c r="Q137" s="5"/>
      <c r="R137" s="5"/>
      <c r="S137" s="5"/>
      <c r="T137" s="5"/>
      <c r="U137" s="5"/>
      <c r="V137" s="5"/>
      <c r="W137" s="5"/>
    </row>
    <row r="138" spans="1:23" ht="12.75" customHeight="1">
      <c r="A138" s="5"/>
      <c r="B138" s="5"/>
      <c r="C138" s="5"/>
      <c r="D138" s="11"/>
      <c r="E138" s="5"/>
      <c r="F138" s="5"/>
      <c r="G138" s="5"/>
      <c r="H138" s="5"/>
      <c r="I138" s="5"/>
      <c r="J138" s="5"/>
      <c r="K138" s="5"/>
      <c r="L138" s="5"/>
      <c r="M138" s="5"/>
      <c r="N138" s="5"/>
      <c r="O138" s="5"/>
      <c r="P138" s="5"/>
      <c r="Q138" s="5"/>
      <c r="R138" s="5"/>
      <c r="S138" s="5"/>
      <c r="T138" s="5"/>
      <c r="U138" s="5"/>
      <c r="V138" s="5"/>
      <c r="W138" s="5"/>
    </row>
    <row r="139" spans="1:23" ht="12.75" customHeight="1">
      <c r="A139" s="5"/>
      <c r="B139" s="5"/>
      <c r="C139" s="5"/>
      <c r="D139" s="11"/>
      <c r="E139" s="5"/>
      <c r="F139" s="5"/>
      <c r="G139" s="5"/>
      <c r="H139" s="5"/>
      <c r="I139" s="5"/>
      <c r="J139" s="5"/>
      <c r="K139" s="5"/>
      <c r="L139" s="5"/>
      <c r="M139" s="5"/>
      <c r="N139" s="5"/>
      <c r="O139" s="5"/>
      <c r="P139" s="5"/>
      <c r="Q139" s="5"/>
      <c r="R139" s="5"/>
      <c r="S139" s="5"/>
      <c r="T139" s="5"/>
      <c r="U139" s="5"/>
      <c r="V139" s="5"/>
      <c r="W139" s="5"/>
    </row>
    <row r="140" spans="1:23" ht="12.75" customHeight="1">
      <c r="A140" s="5"/>
      <c r="B140" s="5"/>
      <c r="C140" s="5"/>
      <c r="D140" s="11"/>
      <c r="E140" s="5"/>
      <c r="F140" s="5"/>
      <c r="G140" s="5"/>
      <c r="H140" s="5"/>
      <c r="I140" s="5"/>
      <c r="J140" s="5"/>
      <c r="K140" s="5"/>
      <c r="L140" s="5"/>
      <c r="M140" s="5"/>
      <c r="N140" s="5"/>
      <c r="O140" s="5"/>
      <c r="P140" s="5"/>
      <c r="Q140" s="5"/>
      <c r="R140" s="5"/>
      <c r="S140" s="5"/>
      <c r="T140" s="5"/>
      <c r="U140" s="5"/>
      <c r="V140" s="5"/>
      <c r="W140" s="5"/>
    </row>
    <row r="141" spans="1:23" ht="12.75" customHeight="1">
      <c r="A141" s="5"/>
      <c r="B141" s="5"/>
      <c r="C141" s="5"/>
      <c r="D141" s="11"/>
      <c r="E141" s="5"/>
      <c r="F141" s="5"/>
      <c r="G141" s="5"/>
      <c r="H141" s="5"/>
      <c r="I141" s="5"/>
      <c r="J141" s="5"/>
      <c r="K141" s="5"/>
      <c r="L141" s="5"/>
      <c r="M141" s="5"/>
      <c r="N141" s="5"/>
      <c r="O141" s="5"/>
      <c r="P141" s="5"/>
      <c r="Q141" s="5"/>
      <c r="R141" s="5"/>
      <c r="S141" s="5"/>
      <c r="T141" s="5"/>
      <c r="U141" s="5"/>
      <c r="V141" s="5"/>
      <c r="W141" s="5"/>
    </row>
    <row r="142" spans="1:23" ht="12.75" customHeight="1">
      <c r="A142" s="5"/>
      <c r="B142" s="5"/>
      <c r="C142" s="5"/>
      <c r="D142" s="11"/>
      <c r="E142" s="5"/>
      <c r="F142" s="5"/>
      <c r="G142" s="5"/>
      <c r="H142" s="5"/>
      <c r="I142" s="5"/>
      <c r="J142" s="5"/>
      <c r="K142" s="5"/>
      <c r="L142" s="5"/>
      <c r="M142" s="5"/>
      <c r="N142" s="5"/>
      <c r="O142" s="5"/>
      <c r="P142" s="5"/>
      <c r="Q142" s="5"/>
      <c r="R142" s="5"/>
      <c r="S142" s="5"/>
      <c r="T142" s="5"/>
      <c r="U142" s="5"/>
      <c r="V142" s="5"/>
      <c r="W142" s="5"/>
    </row>
    <row r="143" spans="1:23" ht="12.75" customHeight="1">
      <c r="A143" s="5"/>
      <c r="B143" s="5"/>
      <c r="C143" s="5"/>
      <c r="D143" s="11"/>
      <c r="E143" s="5"/>
      <c r="F143" s="5"/>
      <c r="G143" s="5"/>
      <c r="H143" s="5"/>
      <c r="I143" s="5"/>
      <c r="J143" s="5"/>
      <c r="K143" s="5"/>
      <c r="L143" s="5"/>
      <c r="M143" s="5"/>
      <c r="N143" s="5"/>
      <c r="O143" s="5"/>
      <c r="P143" s="5"/>
      <c r="Q143" s="5"/>
      <c r="R143" s="5"/>
      <c r="S143" s="5"/>
      <c r="T143" s="5"/>
      <c r="U143" s="5"/>
      <c r="V143" s="5"/>
      <c r="W143" s="5"/>
    </row>
    <row r="144" spans="1:23" ht="12.75" customHeight="1">
      <c r="A144" s="5"/>
      <c r="B144" s="5"/>
      <c r="C144" s="5"/>
      <c r="D144" s="11"/>
      <c r="E144" s="5"/>
      <c r="F144" s="5"/>
      <c r="G144" s="5"/>
      <c r="H144" s="5"/>
      <c r="I144" s="5"/>
      <c r="J144" s="5"/>
      <c r="K144" s="5"/>
      <c r="L144" s="5"/>
      <c r="M144" s="5"/>
      <c r="N144" s="5"/>
      <c r="O144" s="5"/>
      <c r="P144" s="5"/>
      <c r="Q144" s="5"/>
      <c r="R144" s="5"/>
      <c r="S144" s="5"/>
      <c r="T144" s="5"/>
      <c r="U144" s="5"/>
      <c r="V144" s="5"/>
      <c r="W144" s="5"/>
    </row>
    <row r="145" spans="1:23" ht="12.75" customHeight="1">
      <c r="A145" s="5"/>
      <c r="B145" s="5"/>
      <c r="C145" s="5"/>
      <c r="D145" s="11"/>
      <c r="E145" s="5"/>
      <c r="F145" s="5"/>
      <c r="G145" s="5"/>
      <c r="H145" s="5"/>
      <c r="I145" s="5"/>
      <c r="J145" s="5"/>
      <c r="K145" s="5"/>
      <c r="L145" s="5"/>
      <c r="M145" s="5"/>
      <c r="N145" s="5"/>
      <c r="O145" s="5"/>
      <c r="P145" s="5"/>
      <c r="Q145" s="5"/>
      <c r="R145" s="5"/>
      <c r="S145" s="5"/>
      <c r="T145" s="5"/>
      <c r="U145" s="5"/>
      <c r="V145" s="5"/>
      <c r="W145" s="5"/>
    </row>
    <row r="146" spans="1:23" ht="12.75" customHeight="1">
      <c r="A146" s="5"/>
      <c r="B146" s="5"/>
      <c r="C146" s="5"/>
      <c r="D146" s="11"/>
      <c r="E146" s="5"/>
      <c r="F146" s="5"/>
      <c r="G146" s="5"/>
      <c r="H146" s="5"/>
      <c r="I146" s="5"/>
      <c r="J146" s="5"/>
      <c r="K146" s="5"/>
      <c r="L146" s="5"/>
      <c r="M146" s="5"/>
      <c r="N146" s="5"/>
      <c r="O146" s="5"/>
      <c r="P146" s="5"/>
      <c r="Q146" s="5"/>
      <c r="R146" s="5"/>
      <c r="S146" s="5"/>
      <c r="T146" s="5"/>
      <c r="U146" s="5"/>
      <c r="V146" s="5"/>
      <c r="W146" s="5"/>
    </row>
    <row r="147" spans="1:23" ht="12.75" customHeight="1">
      <c r="A147" s="5"/>
      <c r="B147" s="5"/>
      <c r="C147" s="5"/>
      <c r="D147" s="11"/>
      <c r="E147" s="5"/>
      <c r="F147" s="5"/>
      <c r="G147" s="5"/>
      <c r="H147" s="5"/>
      <c r="I147" s="5"/>
      <c r="J147" s="5"/>
      <c r="K147" s="5"/>
      <c r="L147" s="5"/>
      <c r="M147" s="5"/>
      <c r="N147" s="5"/>
      <c r="O147" s="5"/>
      <c r="P147" s="5"/>
      <c r="Q147" s="5"/>
      <c r="R147" s="5"/>
      <c r="S147" s="5"/>
      <c r="T147" s="5"/>
      <c r="U147" s="5"/>
      <c r="V147" s="5"/>
      <c r="W147" s="5"/>
    </row>
    <row r="148" spans="1:23" ht="12.75" customHeight="1">
      <c r="A148" s="5"/>
      <c r="B148" s="5"/>
      <c r="C148" s="5"/>
      <c r="D148" s="11"/>
      <c r="E148" s="5"/>
      <c r="F148" s="5"/>
      <c r="G148" s="5"/>
      <c r="H148" s="5"/>
      <c r="I148" s="5"/>
      <c r="J148" s="5"/>
      <c r="K148" s="5"/>
      <c r="L148" s="5"/>
      <c r="M148" s="5"/>
      <c r="N148" s="5"/>
      <c r="O148" s="5"/>
      <c r="P148" s="5"/>
      <c r="Q148" s="5"/>
      <c r="R148" s="5"/>
      <c r="S148" s="5"/>
      <c r="T148" s="5"/>
      <c r="U148" s="5"/>
      <c r="V148" s="5"/>
      <c r="W148" s="5"/>
    </row>
    <row r="149" spans="1:23" ht="12.75" customHeight="1">
      <c r="A149" s="5"/>
      <c r="B149" s="5"/>
      <c r="C149" s="5"/>
      <c r="D149" s="11"/>
      <c r="E149" s="5"/>
      <c r="F149" s="5"/>
      <c r="G149" s="5"/>
      <c r="H149" s="5"/>
      <c r="I149" s="5"/>
      <c r="J149" s="5"/>
      <c r="K149" s="5"/>
      <c r="L149" s="5"/>
      <c r="M149" s="5"/>
      <c r="N149" s="5"/>
      <c r="O149" s="5"/>
      <c r="P149" s="5"/>
      <c r="Q149" s="5"/>
      <c r="R149" s="5"/>
      <c r="S149" s="5"/>
      <c r="T149" s="5"/>
      <c r="U149" s="5"/>
      <c r="V149" s="5"/>
      <c r="W149" s="5"/>
    </row>
    <row r="150" spans="1:23" ht="12.75" customHeight="1">
      <c r="A150" s="5"/>
      <c r="B150" s="5"/>
      <c r="C150" s="5"/>
      <c r="D150" s="11"/>
      <c r="E150" s="5"/>
      <c r="F150" s="5"/>
      <c r="G150" s="5"/>
      <c r="H150" s="5"/>
      <c r="I150" s="5"/>
      <c r="J150" s="5"/>
      <c r="K150" s="5"/>
      <c r="L150" s="5"/>
      <c r="M150" s="5"/>
      <c r="N150" s="5"/>
      <c r="O150" s="5"/>
      <c r="P150" s="5"/>
      <c r="Q150" s="5"/>
      <c r="R150" s="5"/>
      <c r="S150" s="5"/>
      <c r="T150" s="5"/>
      <c r="U150" s="5"/>
      <c r="V150" s="5"/>
      <c r="W150" s="5"/>
    </row>
    <row r="151" spans="1:23" ht="12.75" customHeight="1">
      <c r="A151" s="5"/>
      <c r="B151" s="5"/>
      <c r="C151" s="5"/>
      <c r="D151" s="11"/>
      <c r="E151" s="5"/>
      <c r="F151" s="5"/>
      <c r="G151" s="5"/>
      <c r="H151" s="5"/>
      <c r="I151" s="5"/>
      <c r="J151" s="5"/>
      <c r="K151" s="5"/>
      <c r="L151" s="5"/>
      <c r="M151" s="5"/>
      <c r="N151" s="5"/>
      <c r="O151" s="5"/>
      <c r="P151" s="5"/>
      <c r="Q151" s="5"/>
      <c r="R151" s="5"/>
      <c r="S151" s="5"/>
      <c r="T151" s="5"/>
      <c r="U151" s="5"/>
      <c r="V151" s="5"/>
      <c r="W151" s="5"/>
    </row>
    <row r="152" spans="1:23" ht="12.75" customHeight="1">
      <c r="A152" s="5"/>
      <c r="B152" s="5"/>
      <c r="C152" s="5"/>
      <c r="D152" s="11"/>
      <c r="E152" s="5"/>
      <c r="F152" s="5"/>
      <c r="G152" s="5"/>
      <c r="H152" s="5"/>
      <c r="I152" s="5"/>
      <c r="J152" s="5"/>
      <c r="K152" s="5"/>
      <c r="L152" s="5"/>
      <c r="M152" s="5"/>
      <c r="N152" s="5"/>
      <c r="O152" s="5"/>
      <c r="P152" s="5"/>
      <c r="Q152" s="5"/>
      <c r="R152" s="5"/>
      <c r="S152" s="5"/>
      <c r="T152" s="5"/>
      <c r="U152" s="5"/>
      <c r="V152" s="5"/>
      <c r="W152" s="5"/>
    </row>
    <row r="153" spans="1:23" ht="12.75" customHeight="1">
      <c r="A153" s="5"/>
      <c r="B153" s="5"/>
      <c r="C153" s="5"/>
      <c r="D153" s="11"/>
      <c r="E153" s="5"/>
      <c r="F153" s="5"/>
      <c r="G153" s="5"/>
      <c r="H153" s="5"/>
      <c r="I153" s="5"/>
      <c r="J153" s="5"/>
      <c r="K153" s="5"/>
      <c r="L153" s="5"/>
      <c r="M153" s="5"/>
      <c r="N153" s="5"/>
      <c r="O153" s="5"/>
      <c r="P153" s="5"/>
      <c r="Q153" s="5"/>
      <c r="R153" s="5"/>
      <c r="S153" s="5"/>
      <c r="T153" s="5"/>
      <c r="U153" s="5"/>
      <c r="V153" s="5"/>
      <c r="W153" s="5"/>
    </row>
    <row r="154" spans="1:23" ht="12.75" customHeight="1">
      <c r="A154" s="5"/>
      <c r="B154" s="5"/>
      <c r="C154" s="5"/>
      <c r="D154" s="11"/>
      <c r="E154" s="5"/>
      <c r="F154" s="5"/>
      <c r="G154" s="5"/>
      <c r="H154" s="5"/>
      <c r="I154" s="5"/>
      <c r="J154" s="5"/>
      <c r="K154" s="5"/>
      <c r="L154" s="5"/>
      <c r="M154" s="5"/>
      <c r="N154" s="5"/>
      <c r="O154" s="5"/>
      <c r="P154" s="5"/>
      <c r="Q154" s="5"/>
      <c r="R154" s="5"/>
      <c r="S154" s="5"/>
      <c r="T154" s="5"/>
      <c r="U154" s="5"/>
      <c r="V154" s="5"/>
      <c r="W154" s="5"/>
    </row>
    <row r="155" spans="1:23" ht="12.75" customHeight="1">
      <c r="A155" s="5"/>
      <c r="B155" s="5"/>
      <c r="C155" s="5"/>
      <c r="D155" s="11"/>
      <c r="E155" s="5"/>
      <c r="F155" s="5"/>
      <c r="G155" s="5"/>
      <c r="H155" s="5"/>
      <c r="I155" s="5"/>
      <c r="J155" s="5"/>
      <c r="K155" s="5"/>
      <c r="L155" s="5"/>
      <c r="M155" s="5"/>
      <c r="N155" s="5"/>
      <c r="O155" s="5"/>
      <c r="P155" s="5"/>
      <c r="Q155" s="5"/>
      <c r="R155" s="5"/>
      <c r="S155" s="5"/>
      <c r="T155" s="5"/>
      <c r="U155" s="5"/>
      <c r="V155" s="5"/>
      <c r="W155" s="5"/>
    </row>
    <row r="156" spans="1:23" ht="12.75" customHeight="1">
      <c r="A156" s="5"/>
      <c r="B156" s="5"/>
      <c r="C156" s="5"/>
      <c r="D156" s="11"/>
      <c r="E156" s="5"/>
      <c r="F156" s="5"/>
      <c r="G156" s="5"/>
      <c r="H156" s="5"/>
      <c r="I156" s="5"/>
      <c r="J156" s="5"/>
      <c r="K156" s="5"/>
      <c r="L156" s="5"/>
      <c r="M156" s="5"/>
      <c r="N156" s="5"/>
      <c r="O156" s="5"/>
      <c r="P156" s="5"/>
      <c r="Q156" s="5"/>
      <c r="R156" s="5"/>
      <c r="S156" s="5"/>
      <c r="T156" s="5"/>
      <c r="U156" s="5"/>
      <c r="V156" s="5"/>
      <c r="W156" s="5"/>
    </row>
    <row r="157" spans="1:23" ht="12.75" customHeight="1">
      <c r="A157" s="5"/>
      <c r="B157" s="5"/>
      <c r="C157" s="5"/>
      <c r="D157" s="11"/>
      <c r="E157" s="5"/>
      <c r="F157" s="5"/>
      <c r="G157" s="5"/>
      <c r="H157" s="5"/>
      <c r="I157" s="5"/>
      <c r="J157" s="5"/>
      <c r="K157" s="5"/>
      <c r="L157" s="5"/>
      <c r="M157" s="5"/>
      <c r="N157" s="5"/>
      <c r="O157" s="5"/>
      <c r="P157" s="5"/>
      <c r="Q157" s="5"/>
      <c r="R157" s="5"/>
      <c r="S157" s="5"/>
      <c r="T157" s="5"/>
      <c r="U157" s="5"/>
      <c r="V157" s="5"/>
      <c r="W157" s="5"/>
    </row>
    <row r="158" spans="1:23" ht="12.75" customHeight="1">
      <c r="A158" s="5"/>
      <c r="B158" s="5"/>
      <c r="C158" s="5"/>
      <c r="D158" s="11"/>
      <c r="E158" s="5"/>
      <c r="F158" s="5"/>
      <c r="G158" s="5"/>
      <c r="H158" s="5"/>
      <c r="I158" s="5"/>
      <c r="J158" s="5"/>
      <c r="K158" s="5"/>
      <c r="L158" s="5"/>
      <c r="M158" s="5"/>
      <c r="N158" s="5"/>
      <c r="O158" s="5"/>
      <c r="P158" s="5"/>
      <c r="Q158" s="5"/>
      <c r="R158" s="5"/>
      <c r="S158" s="5"/>
      <c r="T158" s="5"/>
      <c r="U158" s="5"/>
      <c r="V158" s="5"/>
      <c r="W158" s="5"/>
    </row>
    <row r="159" spans="1:23" ht="12.75" customHeight="1">
      <c r="A159" s="5"/>
      <c r="B159" s="5"/>
      <c r="C159" s="5"/>
      <c r="D159" s="11"/>
      <c r="E159" s="5"/>
      <c r="F159" s="5"/>
      <c r="G159" s="5"/>
      <c r="H159" s="5"/>
      <c r="I159" s="5"/>
      <c r="J159" s="5"/>
      <c r="K159" s="5"/>
      <c r="L159" s="5"/>
      <c r="M159" s="5"/>
      <c r="N159" s="5"/>
      <c r="O159" s="5"/>
      <c r="P159" s="5"/>
      <c r="Q159" s="5"/>
      <c r="R159" s="5"/>
      <c r="S159" s="5"/>
      <c r="T159" s="5"/>
      <c r="U159" s="5"/>
      <c r="V159" s="5"/>
      <c r="W159" s="5"/>
    </row>
    <row r="160" spans="1:23" ht="12.75" customHeight="1">
      <c r="A160" s="5"/>
      <c r="B160" s="5"/>
      <c r="C160" s="5"/>
      <c r="D160" s="11"/>
      <c r="E160" s="5"/>
      <c r="F160" s="5"/>
      <c r="G160" s="5"/>
      <c r="H160" s="5"/>
      <c r="I160" s="5"/>
      <c r="J160" s="5"/>
      <c r="K160" s="5"/>
      <c r="L160" s="5"/>
      <c r="M160" s="5"/>
      <c r="N160" s="5"/>
      <c r="O160" s="5"/>
      <c r="P160" s="5"/>
      <c r="Q160" s="5"/>
      <c r="R160" s="5"/>
      <c r="S160" s="5"/>
      <c r="T160" s="5"/>
      <c r="U160" s="5"/>
      <c r="V160" s="5"/>
      <c r="W160" s="5"/>
    </row>
    <row r="161" spans="1:23" ht="12.75" customHeight="1">
      <c r="A161" s="5"/>
      <c r="B161" s="5"/>
      <c r="C161" s="5"/>
      <c r="D161" s="11"/>
      <c r="E161" s="5"/>
      <c r="F161" s="5"/>
      <c r="G161" s="5"/>
      <c r="H161" s="5"/>
      <c r="I161" s="5"/>
      <c r="J161" s="5"/>
      <c r="K161" s="5"/>
      <c r="L161" s="5"/>
      <c r="M161" s="5"/>
      <c r="N161" s="5"/>
      <c r="O161" s="5"/>
      <c r="P161" s="5"/>
      <c r="Q161" s="5"/>
      <c r="R161" s="5"/>
      <c r="S161" s="5"/>
      <c r="T161" s="5"/>
      <c r="U161" s="5"/>
      <c r="V161" s="5"/>
      <c r="W161" s="5"/>
    </row>
    <row r="162" spans="1:23" ht="12.75" customHeight="1">
      <c r="A162" s="5"/>
      <c r="B162" s="5"/>
      <c r="C162" s="5"/>
      <c r="D162" s="11"/>
      <c r="E162" s="5"/>
      <c r="F162" s="5"/>
      <c r="G162" s="5"/>
      <c r="H162" s="5"/>
      <c r="I162" s="5"/>
      <c r="J162" s="5"/>
      <c r="K162" s="5"/>
      <c r="L162" s="5"/>
      <c r="M162" s="5"/>
      <c r="N162" s="5"/>
      <c r="O162" s="5"/>
      <c r="P162" s="5"/>
      <c r="Q162" s="5"/>
      <c r="R162" s="5"/>
      <c r="S162" s="5"/>
      <c r="T162" s="5"/>
      <c r="U162" s="5"/>
      <c r="V162" s="5"/>
      <c r="W162" s="5"/>
    </row>
    <row r="163" spans="1:23" ht="12.75" customHeight="1">
      <c r="A163" s="5"/>
      <c r="B163" s="5"/>
      <c r="C163" s="5"/>
      <c r="D163" s="11"/>
      <c r="E163" s="5"/>
      <c r="F163" s="5"/>
      <c r="G163" s="5"/>
      <c r="H163" s="5"/>
      <c r="I163" s="5"/>
      <c r="J163" s="5"/>
      <c r="K163" s="5"/>
      <c r="L163" s="5"/>
      <c r="M163" s="5"/>
      <c r="N163" s="5"/>
      <c r="O163" s="5"/>
      <c r="P163" s="5"/>
      <c r="Q163" s="5"/>
      <c r="R163" s="5"/>
      <c r="S163" s="5"/>
      <c r="T163" s="5"/>
      <c r="U163" s="5"/>
      <c r="V163" s="5"/>
      <c r="W163" s="5"/>
    </row>
    <row r="164" spans="1:23" ht="12.75" customHeight="1">
      <c r="A164" s="5"/>
      <c r="B164" s="5"/>
      <c r="C164" s="5"/>
      <c r="D164" s="11"/>
      <c r="E164" s="5"/>
      <c r="F164" s="5"/>
      <c r="G164" s="5"/>
      <c r="H164" s="5"/>
      <c r="I164" s="5"/>
      <c r="J164" s="5"/>
      <c r="K164" s="5"/>
      <c r="L164" s="5"/>
      <c r="M164" s="5"/>
      <c r="N164" s="5"/>
      <c r="O164" s="5"/>
      <c r="P164" s="5"/>
      <c r="Q164" s="5"/>
      <c r="R164" s="5"/>
      <c r="S164" s="5"/>
      <c r="T164" s="5"/>
      <c r="U164" s="5"/>
      <c r="V164" s="5"/>
      <c r="W164" s="5"/>
    </row>
    <row r="165" spans="1:23" ht="12.75" customHeight="1">
      <c r="A165" s="5"/>
      <c r="B165" s="5"/>
      <c r="C165" s="5"/>
      <c r="D165" s="11"/>
      <c r="E165" s="5"/>
      <c r="F165" s="5"/>
      <c r="G165" s="5"/>
      <c r="H165" s="5"/>
      <c r="I165" s="5"/>
      <c r="J165" s="5"/>
      <c r="K165" s="5"/>
      <c r="L165" s="5"/>
      <c r="M165" s="5"/>
      <c r="N165" s="5"/>
      <c r="O165" s="5"/>
      <c r="P165" s="5"/>
      <c r="Q165" s="5"/>
      <c r="R165" s="5"/>
      <c r="S165" s="5"/>
      <c r="T165" s="5"/>
      <c r="U165" s="5"/>
      <c r="V165" s="5"/>
      <c r="W165" s="5"/>
    </row>
    <row r="166" spans="1:23" ht="12.75" customHeight="1">
      <c r="A166" s="5"/>
      <c r="B166" s="5"/>
      <c r="C166" s="5"/>
      <c r="D166" s="11"/>
      <c r="E166" s="5"/>
      <c r="F166" s="5"/>
      <c r="G166" s="5"/>
      <c r="H166" s="5"/>
      <c r="I166" s="5"/>
      <c r="J166" s="5"/>
      <c r="K166" s="5"/>
      <c r="L166" s="5"/>
      <c r="M166" s="5"/>
      <c r="N166" s="5"/>
      <c r="O166" s="5"/>
      <c r="P166" s="5"/>
      <c r="Q166" s="5"/>
      <c r="R166" s="5"/>
      <c r="S166" s="5"/>
      <c r="T166" s="5"/>
      <c r="U166" s="5"/>
      <c r="V166" s="5"/>
      <c r="W166" s="5"/>
    </row>
    <row r="167" spans="1:23" ht="12.75" customHeight="1">
      <c r="A167" s="5"/>
      <c r="B167" s="5"/>
      <c r="C167" s="5"/>
      <c r="D167" s="11"/>
      <c r="E167" s="5"/>
      <c r="F167" s="5"/>
      <c r="G167" s="5"/>
      <c r="H167" s="5"/>
      <c r="I167" s="5"/>
      <c r="J167" s="5"/>
      <c r="K167" s="5"/>
      <c r="L167" s="5"/>
      <c r="M167" s="5"/>
      <c r="N167" s="5"/>
      <c r="O167" s="5"/>
      <c r="P167" s="5"/>
      <c r="Q167" s="5"/>
      <c r="R167" s="5"/>
      <c r="S167" s="5"/>
      <c r="T167" s="5"/>
      <c r="U167" s="5"/>
      <c r="V167" s="5"/>
      <c r="W167" s="5"/>
    </row>
    <row r="168" spans="1:23" ht="12.75" customHeight="1">
      <c r="A168" s="5"/>
      <c r="B168" s="5"/>
      <c r="C168" s="5"/>
      <c r="D168" s="11"/>
      <c r="E168" s="5"/>
      <c r="F168" s="5"/>
      <c r="G168" s="5"/>
      <c r="H168" s="5"/>
      <c r="I168" s="5"/>
      <c r="J168" s="5"/>
      <c r="K168" s="5"/>
      <c r="L168" s="5"/>
      <c r="M168" s="5"/>
      <c r="N168" s="5"/>
      <c r="O168" s="5"/>
      <c r="P168" s="5"/>
      <c r="Q168" s="5"/>
      <c r="R168" s="5"/>
      <c r="S168" s="5"/>
      <c r="T168" s="5"/>
      <c r="U168" s="5"/>
      <c r="V168" s="5"/>
      <c r="W168" s="5"/>
    </row>
    <row r="169" spans="1:23" ht="12.75" customHeight="1">
      <c r="A169" s="5"/>
      <c r="B169" s="5"/>
      <c r="C169" s="5"/>
      <c r="D169" s="11"/>
      <c r="E169" s="5"/>
      <c r="F169" s="5"/>
      <c r="G169" s="5"/>
      <c r="H169" s="5"/>
      <c r="I169" s="5"/>
      <c r="J169" s="5"/>
      <c r="K169" s="5"/>
      <c r="L169" s="5"/>
      <c r="M169" s="5"/>
      <c r="N169" s="5"/>
      <c r="O169" s="5"/>
      <c r="P169" s="5"/>
      <c r="Q169" s="5"/>
      <c r="R169" s="5"/>
      <c r="S169" s="5"/>
      <c r="T169" s="5"/>
      <c r="U169" s="5"/>
      <c r="V169" s="5"/>
      <c r="W169" s="5"/>
    </row>
    <row r="170" spans="1:23" ht="12.75" customHeight="1">
      <c r="A170" s="5"/>
      <c r="B170" s="5"/>
      <c r="C170" s="5"/>
      <c r="D170" s="11"/>
      <c r="E170" s="5"/>
      <c r="F170" s="5"/>
      <c r="G170" s="5"/>
      <c r="H170" s="5"/>
      <c r="I170" s="5"/>
      <c r="J170" s="5"/>
      <c r="K170" s="5"/>
      <c r="L170" s="5"/>
      <c r="M170" s="5"/>
      <c r="N170" s="5"/>
      <c r="O170" s="5"/>
      <c r="P170" s="5"/>
      <c r="Q170" s="5"/>
      <c r="R170" s="5"/>
      <c r="S170" s="5"/>
      <c r="T170" s="5"/>
      <c r="U170" s="5"/>
      <c r="V170" s="5"/>
      <c r="W170" s="5"/>
    </row>
    <row r="171" spans="1:23" ht="12.75" customHeight="1">
      <c r="A171" s="5"/>
      <c r="B171" s="5"/>
      <c r="C171" s="5"/>
      <c r="D171" s="11"/>
      <c r="E171" s="5"/>
      <c r="F171" s="5"/>
      <c r="G171" s="5"/>
      <c r="H171" s="5"/>
      <c r="I171" s="5"/>
      <c r="J171" s="5"/>
      <c r="K171" s="5"/>
      <c r="L171" s="5"/>
      <c r="M171" s="5"/>
      <c r="N171" s="5"/>
      <c r="O171" s="5"/>
      <c r="P171" s="5"/>
      <c r="Q171" s="5"/>
      <c r="R171" s="5"/>
      <c r="S171" s="5"/>
      <c r="T171" s="5"/>
      <c r="U171" s="5"/>
      <c r="V171" s="5"/>
      <c r="W171" s="5"/>
    </row>
    <row r="172" spans="1:23" ht="12.75" customHeight="1">
      <c r="A172" s="5"/>
      <c r="B172" s="5"/>
      <c r="C172" s="5"/>
      <c r="D172" s="11"/>
      <c r="E172" s="5"/>
      <c r="F172" s="5"/>
      <c r="G172" s="5"/>
      <c r="H172" s="5"/>
      <c r="I172" s="5"/>
      <c r="J172" s="5"/>
      <c r="K172" s="5"/>
      <c r="L172" s="5"/>
      <c r="M172" s="5"/>
      <c r="N172" s="5"/>
      <c r="O172" s="5"/>
      <c r="P172" s="5"/>
      <c r="Q172" s="5"/>
      <c r="R172" s="5"/>
      <c r="S172" s="5"/>
      <c r="T172" s="5"/>
      <c r="U172" s="5"/>
      <c r="V172" s="5"/>
      <c r="W172" s="5"/>
    </row>
    <row r="173" spans="1:23" ht="12.75" customHeight="1">
      <c r="A173" s="5"/>
      <c r="B173" s="5"/>
      <c r="C173" s="5"/>
      <c r="D173" s="11"/>
      <c r="E173" s="5"/>
      <c r="F173" s="5"/>
      <c r="G173" s="5"/>
      <c r="H173" s="5"/>
      <c r="I173" s="5"/>
      <c r="J173" s="5"/>
      <c r="K173" s="5"/>
      <c r="L173" s="5"/>
      <c r="M173" s="5"/>
      <c r="N173" s="5"/>
      <c r="O173" s="5"/>
      <c r="P173" s="5"/>
      <c r="Q173" s="5"/>
      <c r="R173" s="5"/>
      <c r="S173" s="5"/>
      <c r="T173" s="5"/>
      <c r="U173" s="5"/>
      <c r="V173" s="5"/>
      <c r="W173" s="5"/>
    </row>
    <row r="174" spans="1:23" ht="12.75" customHeight="1">
      <c r="A174" s="5"/>
      <c r="B174" s="5"/>
      <c r="C174" s="5"/>
      <c r="D174" s="11"/>
      <c r="E174" s="5"/>
      <c r="F174" s="5"/>
      <c r="G174" s="5"/>
      <c r="H174" s="5"/>
      <c r="I174" s="5"/>
      <c r="J174" s="5"/>
      <c r="K174" s="5"/>
      <c r="L174" s="5"/>
      <c r="M174" s="5"/>
      <c r="N174" s="5"/>
      <c r="O174" s="5"/>
      <c r="P174" s="5"/>
      <c r="Q174" s="5"/>
      <c r="R174" s="5"/>
      <c r="S174" s="5"/>
      <c r="T174" s="5"/>
      <c r="U174" s="5"/>
      <c r="V174" s="5"/>
      <c r="W174" s="5"/>
    </row>
    <row r="175" spans="1:23" ht="12.75" customHeight="1">
      <c r="A175" s="5"/>
      <c r="B175" s="5"/>
      <c r="C175" s="5"/>
      <c r="D175" s="11"/>
      <c r="E175" s="5"/>
      <c r="F175" s="5"/>
      <c r="G175" s="5"/>
      <c r="H175" s="5"/>
      <c r="I175" s="5"/>
      <c r="J175" s="5"/>
      <c r="K175" s="5"/>
      <c r="L175" s="5"/>
      <c r="M175" s="5"/>
      <c r="N175" s="5"/>
      <c r="O175" s="5"/>
      <c r="P175" s="5"/>
      <c r="Q175" s="5"/>
      <c r="R175" s="5"/>
      <c r="S175" s="5"/>
      <c r="T175" s="5"/>
      <c r="U175" s="5"/>
      <c r="V175" s="5"/>
      <c r="W175" s="5"/>
    </row>
    <row r="176" spans="1:23" ht="12.75" customHeight="1">
      <c r="A176" s="5"/>
      <c r="B176" s="5"/>
      <c r="C176" s="5"/>
      <c r="D176" s="11"/>
      <c r="E176" s="5"/>
      <c r="F176" s="5"/>
      <c r="G176" s="5"/>
      <c r="H176" s="5"/>
      <c r="I176" s="5"/>
      <c r="J176" s="5"/>
      <c r="K176" s="5"/>
      <c r="L176" s="5"/>
      <c r="M176" s="5"/>
      <c r="N176" s="5"/>
      <c r="O176" s="5"/>
      <c r="P176" s="5"/>
      <c r="Q176" s="5"/>
      <c r="R176" s="5"/>
      <c r="S176" s="5"/>
      <c r="T176" s="5"/>
      <c r="U176" s="5"/>
      <c r="V176" s="5"/>
      <c r="W176" s="5"/>
    </row>
    <row r="177" spans="1:23" ht="12.75" customHeight="1">
      <c r="A177" s="5"/>
      <c r="B177" s="5"/>
      <c r="C177" s="5"/>
      <c r="D177" s="11"/>
      <c r="E177" s="5"/>
      <c r="F177" s="5"/>
      <c r="G177" s="5"/>
      <c r="H177" s="5"/>
      <c r="I177" s="5"/>
      <c r="J177" s="5"/>
      <c r="K177" s="5"/>
      <c r="L177" s="5"/>
      <c r="M177" s="5"/>
      <c r="N177" s="5"/>
      <c r="O177" s="5"/>
      <c r="P177" s="5"/>
      <c r="Q177" s="5"/>
      <c r="R177" s="5"/>
      <c r="S177" s="5"/>
      <c r="T177" s="5"/>
      <c r="U177" s="5"/>
      <c r="V177" s="5"/>
      <c r="W177" s="5"/>
    </row>
    <row r="178" spans="1:23" ht="12.75" customHeight="1">
      <c r="A178" s="5"/>
      <c r="B178" s="5"/>
      <c r="C178" s="5"/>
      <c r="D178" s="11"/>
      <c r="E178" s="5"/>
      <c r="F178" s="5"/>
      <c r="G178" s="5"/>
      <c r="H178" s="5"/>
      <c r="I178" s="5"/>
      <c r="J178" s="5"/>
      <c r="K178" s="5"/>
      <c r="L178" s="5"/>
      <c r="M178" s="5"/>
      <c r="N178" s="5"/>
      <c r="O178" s="5"/>
      <c r="P178" s="5"/>
      <c r="Q178" s="5"/>
      <c r="R178" s="5"/>
      <c r="S178" s="5"/>
      <c r="T178" s="5"/>
      <c r="U178" s="5"/>
      <c r="V178" s="5"/>
      <c r="W178" s="5"/>
    </row>
    <row r="179" spans="1:23" ht="12.75" customHeight="1">
      <c r="A179" s="5"/>
      <c r="B179" s="5"/>
      <c r="C179" s="5"/>
      <c r="D179" s="11"/>
      <c r="E179" s="5"/>
      <c r="F179" s="5"/>
      <c r="G179" s="5"/>
      <c r="H179" s="5"/>
      <c r="I179" s="5"/>
      <c r="J179" s="5"/>
      <c r="K179" s="5"/>
      <c r="L179" s="5"/>
      <c r="M179" s="5"/>
      <c r="N179" s="5"/>
      <c r="O179" s="5"/>
      <c r="P179" s="5"/>
      <c r="Q179" s="5"/>
      <c r="R179" s="5"/>
      <c r="S179" s="5"/>
      <c r="T179" s="5"/>
      <c r="U179" s="5"/>
      <c r="V179" s="5"/>
      <c r="W179" s="5"/>
    </row>
    <row r="180" spans="1:23" ht="12.75" customHeight="1">
      <c r="A180" s="5"/>
      <c r="B180" s="5"/>
      <c r="C180" s="5"/>
      <c r="D180" s="11"/>
      <c r="E180" s="5"/>
      <c r="F180" s="5"/>
      <c r="G180" s="5"/>
      <c r="H180" s="5"/>
      <c r="I180" s="5"/>
      <c r="J180" s="5"/>
      <c r="K180" s="5"/>
      <c r="L180" s="5"/>
      <c r="M180" s="5"/>
      <c r="N180" s="5"/>
      <c r="O180" s="5"/>
      <c r="P180" s="5"/>
      <c r="Q180" s="5"/>
      <c r="R180" s="5"/>
      <c r="S180" s="5"/>
      <c r="T180" s="5"/>
      <c r="U180" s="5"/>
      <c r="V180" s="5"/>
      <c r="W180" s="5"/>
    </row>
    <row r="181" spans="1:23" ht="12.75" customHeight="1">
      <c r="A181" s="5"/>
      <c r="B181" s="5"/>
      <c r="C181" s="5"/>
      <c r="D181" s="11"/>
      <c r="E181" s="5"/>
      <c r="F181" s="5"/>
      <c r="G181" s="5"/>
      <c r="H181" s="5"/>
      <c r="I181" s="5"/>
      <c r="J181" s="5"/>
      <c r="K181" s="5"/>
      <c r="L181" s="5"/>
      <c r="M181" s="5"/>
      <c r="N181" s="5"/>
      <c r="O181" s="5"/>
      <c r="P181" s="5"/>
      <c r="Q181" s="5"/>
      <c r="R181" s="5"/>
      <c r="S181" s="5"/>
      <c r="T181" s="5"/>
      <c r="U181" s="5"/>
      <c r="V181" s="5"/>
      <c r="W181" s="5"/>
    </row>
    <row r="182" spans="1:23" ht="12.75" customHeight="1">
      <c r="A182" s="5"/>
      <c r="B182" s="5"/>
      <c r="C182" s="5"/>
      <c r="D182" s="11"/>
      <c r="E182" s="5"/>
      <c r="F182" s="5"/>
      <c r="G182" s="5"/>
      <c r="H182" s="5"/>
      <c r="I182" s="5"/>
      <c r="J182" s="5"/>
      <c r="K182" s="5"/>
      <c r="L182" s="5"/>
      <c r="M182" s="5"/>
      <c r="N182" s="5"/>
      <c r="O182" s="5"/>
      <c r="P182" s="5"/>
      <c r="Q182" s="5"/>
      <c r="R182" s="5"/>
      <c r="S182" s="5"/>
      <c r="T182" s="5"/>
      <c r="U182" s="5"/>
      <c r="V182" s="5"/>
      <c r="W182" s="5"/>
    </row>
    <row r="183" spans="1:23" ht="12.75" customHeight="1">
      <c r="A183" s="5"/>
      <c r="B183" s="5"/>
      <c r="C183" s="5"/>
      <c r="D183" s="11"/>
      <c r="E183" s="5"/>
      <c r="F183" s="5"/>
      <c r="G183" s="5"/>
      <c r="H183" s="5"/>
      <c r="I183" s="5"/>
      <c r="J183" s="5"/>
      <c r="K183" s="5"/>
      <c r="L183" s="5"/>
      <c r="M183" s="5"/>
      <c r="N183" s="5"/>
      <c r="O183" s="5"/>
      <c r="P183" s="5"/>
      <c r="Q183" s="5"/>
      <c r="R183" s="5"/>
      <c r="S183" s="5"/>
      <c r="T183" s="5"/>
      <c r="U183" s="5"/>
      <c r="V183" s="5"/>
      <c r="W183" s="5"/>
    </row>
    <row r="184" spans="1:23" ht="12.75" customHeight="1">
      <c r="A184" s="5"/>
      <c r="B184" s="5"/>
      <c r="C184" s="5"/>
      <c r="D184" s="11"/>
      <c r="E184" s="5"/>
      <c r="F184" s="5"/>
      <c r="G184" s="5"/>
      <c r="H184" s="5"/>
      <c r="I184" s="5"/>
      <c r="J184" s="5"/>
      <c r="K184" s="5"/>
      <c r="L184" s="5"/>
      <c r="M184" s="5"/>
      <c r="N184" s="5"/>
      <c r="O184" s="5"/>
      <c r="P184" s="5"/>
      <c r="Q184" s="5"/>
      <c r="R184" s="5"/>
      <c r="S184" s="5"/>
      <c r="T184" s="5"/>
      <c r="U184" s="5"/>
      <c r="V184" s="5"/>
      <c r="W184" s="5"/>
    </row>
    <row r="185" spans="1:23" ht="12.75" customHeight="1">
      <c r="A185" s="5"/>
      <c r="B185" s="5"/>
      <c r="C185" s="5"/>
      <c r="D185" s="11"/>
      <c r="E185" s="5"/>
      <c r="F185" s="5"/>
      <c r="G185" s="5"/>
      <c r="H185" s="5"/>
      <c r="I185" s="5"/>
      <c r="J185" s="5"/>
      <c r="K185" s="5"/>
      <c r="L185" s="5"/>
      <c r="M185" s="5"/>
      <c r="N185" s="5"/>
      <c r="O185" s="5"/>
      <c r="P185" s="5"/>
      <c r="Q185" s="5"/>
      <c r="R185" s="5"/>
      <c r="S185" s="5"/>
      <c r="T185" s="5"/>
      <c r="U185" s="5"/>
      <c r="V185" s="5"/>
      <c r="W185" s="5"/>
    </row>
    <row r="186" spans="1:23" ht="12.75" customHeight="1">
      <c r="A186" s="5"/>
      <c r="B186" s="5"/>
      <c r="C186" s="5"/>
      <c r="D186" s="11"/>
      <c r="E186" s="5"/>
      <c r="F186" s="5"/>
      <c r="G186" s="5"/>
      <c r="H186" s="5"/>
      <c r="I186" s="5"/>
      <c r="J186" s="5"/>
      <c r="K186" s="5"/>
      <c r="L186" s="5"/>
      <c r="M186" s="5"/>
      <c r="N186" s="5"/>
      <c r="O186" s="5"/>
      <c r="P186" s="5"/>
      <c r="Q186" s="5"/>
      <c r="R186" s="5"/>
      <c r="S186" s="5"/>
      <c r="T186" s="5"/>
      <c r="U186" s="5"/>
      <c r="V186" s="5"/>
      <c r="W186" s="5"/>
    </row>
    <row r="187" spans="1:23" ht="12.75" customHeight="1">
      <c r="A187" s="5"/>
      <c r="B187" s="5"/>
      <c r="C187" s="5"/>
      <c r="D187" s="11"/>
      <c r="E187" s="5"/>
      <c r="F187" s="5"/>
      <c r="G187" s="5"/>
      <c r="H187" s="5"/>
      <c r="I187" s="5"/>
      <c r="J187" s="5"/>
      <c r="K187" s="5"/>
      <c r="L187" s="5"/>
      <c r="M187" s="5"/>
      <c r="N187" s="5"/>
      <c r="O187" s="5"/>
      <c r="P187" s="5"/>
      <c r="Q187" s="5"/>
      <c r="R187" s="5"/>
      <c r="S187" s="5"/>
      <c r="T187" s="5"/>
      <c r="U187" s="5"/>
      <c r="V187" s="5"/>
      <c r="W187" s="5"/>
    </row>
    <row r="188" spans="1:23" ht="12.75" customHeight="1">
      <c r="A188" s="5"/>
      <c r="B188" s="5"/>
      <c r="C188" s="5"/>
      <c r="D188" s="11"/>
      <c r="E188" s="5"/>
      <c r="F188" s="5"/>
      <c r="G188" s="5"/>
      <c r="H188" s="5"/>
      <c r="I188" s="5"/>
      <c r="J188" s="5"/>
      <c r="K188" s="5"/>
      <c r="L188" s="5"/>
      <c r="M188" s="5"/>
      <c r="N188" s="5"/>
      <c r="O188" s="5"/>
      <c r="P188" s="5"/>
      <c r="Q188" s="5"/>
      <c r="R188" s="5"/>
      <c r="S188" s="5"/>
      <c r="T188" s="5"/>
      <c r="U188" s="5"/>
      <c r="V188" s="5"/>
      <c r="W188" s="5"/>
    </row>
    <row r="189" spans="1:23" ht="12.75" customHeight="1">
      <c r="A189" s="5"/>
      <c r="B189" s="5"/>
      <c r="C189" s="5"/>
      <c r="D189" s="11"/>
      <c r="E189" s="5"/>
      <c r="F189" s="5"/>
      <c r="G189" s="5"/>
      <c r="H189" s="5"/>
      <c r="I189" s="5"/>
      <c r="J189" s="5"/>
      <c r="K189" s="5"/>
      <c r="L189" s="5"/>
      <c r="M189" s="5"/>
      <c r="N189" s="5"/>
      <c r="O189" s="5"/>
      <c r="P189" s="5"/>
      <c r="Q189" s="5"/>
      <c r="R189" s="5"/>
      <c r="S189" s="5"/>
      <c r="T189" s="5"/>
      <c r="U189" s="5"/>
      <c r="V189" s="5"/>
      <c r="W189" s="5"/>
    </row>
    <row r="190" spans="1:23" ht="12.75" customHeight="1">
      <c r="A190" s="5"/>
      <c r="B190" s="5"/>
      <c r="C190" s="5"/>
      <c r="D190" s="11"/>
      <c r="E190" s="5"/>
      <c r="F190" s="5"/>
      <c r="G190" s="5"/>
      <c r="H190" s="5"/>
      <c r="I190" s="5"/>
      <c r="J190" s="5"/>
      <c r="K190" s="5"/>
      <c r="L190" s="5"/>
      <c r="M190" s="5"/>
      <c r="N190" s="5"/>
      <c r="O190" s="5"/>
      <c r="P190" s="5"/>
      <c r="Q190" s="5"/>
      <c r="R190" s="5"/>
      <c r="S190" s="5"/>
      <c r="T190" s="5"/>
      <c r="U190" s="5"/>
      <c r="V190" s="5"/>
      <c r="W190" s="5"/>
    </row>
    <row r="191" spans="1:23" ht="12.75" customHeight="1">
      <c r="A191" s="5"/>
      <c r="B191" s="5"/>
      <c r="C191" s="5"/>
      <c r="D191" s="11"/>
      <c r="E191" s="5"/>
      <c r="F191" s="5"/>
      <c r="G191" s="5"/>
      <c r="H191" s="5"/>
      <c r="I191" s="5"/>
      <c r="J191" s="5"/>
      <c r="K191" s="5"/>
      <c r="L191" s="5"/>
      <c r="M191" s="5"/>
      <c r="N191" s="5"/>
      <c r="O191" s="5"/>
      <c r="P191" s="5"/>
      <c r="Q191" s="5"/>
      <c r="R191" s="5"/>
      <c r="S191" s="5"/>
      <c r="T191" s="5"/>
      <c r="U191" s="5"/>
      <c r="V191" s="5"/>
      <c r="W191" s="5"/>
    </row>
    <row r="192" spans="1:23" ht="12.75" customHeight="1">
      <c r="A192" s="5"/>
      <c r="B192" s="5"/>
      <c r="C192" s="5"/>
      <c r="D192" s="11"/>
      <c r="E192" s="5"/>
      <c r="F192" s="5"/>
      <c r="G192" s="5"/>
      <c r="H192" s="5"/>
      <c r="I192" s="5"/>
      <c r="J192" s="5"/>
      <c r="K192" s="5"/>
      <c r="L192" s="5"/>
      <c r="M192" s="5"/>
      <c r="N192" s="5"/>
      <c r="O192" s="5"/>
      <c r="P192" s="5"/>
      <c r="Q192" s="5"/>
      <c r="R192" s="5"/>
      <c r="S192" s="5"/>
      <c r="T192" s="5"/>
      <c r="U192" s="5"/>
      <c r="V192" s="5"/>
      <c r="W192" s="5"/>
    </row>
    <row r="193" spans="1:23" ht="12.75" customHeight="1">
      <c r="A193" s="5"/>
      <c r="B193" s="5"/>
      <c r="C193" s="5"/>
      <c r="D193" s="11"/>
      <c r="E193" s="5"/>
      <c r="F193" s="5"/>
      <c r="G193" s="5"/>
      <c r="H193" s="5"/>
      <c r="I193" s="5"/>
      <c r="J193" s="5"/>
      <c r="K193" s="5"/>
      <c r="L193" s="5"/>
      <c r="M193" s="5"/>
      <c r="N193" s="5"/>
      <c r="O193" s="5"/>
      <c r="P193" s="5"/>
      <c r="Q193" s="5"/>
      <c r="R193" s="5"/>
      <c r="S193" s="5"/>
      <c r="T193" s="5"/>
      <c r="U193" s="5"/>
      <c r="V193" s="5"/>
      <c r="W193" s="5"/>
    </row>
    <row r="194" spans="1:23" ht="12.75" customHeight="1">
      <c r="A194" s="5"/>
      <c r="B194" s="5"/>
      <c r="C194" s="5"/>
      <c r="D194" s="11"/>
      <c r="E194" s="5"/>
      <c r="F194" s="5"/>
      <c r="G194" s="5"/>
      <c r="H194" s="5"/>
      <c r="I194" s="5"/>
      <c r="J194" s="5"/>
      <c r="K194" s="5"/>
      <c r="L194" s="5"/>
      <c r="M194" s="5"/>
      <c r="N194" s="5"/>
      <c r="O194" s="5"/>
      <c r="P194" s="5"/>
      <c r="Q194" s="5"/>
      <c r="R194" s="5"/>
      <c r="S194" s="5"/>
      <c r="T194" s="5"/>
      <c r="U194" s="5"/>
      <c r="V194" s="5"/>
      <c r="W194" s="5"/>
    </row>
    <row r="195" spans="1:23" ht="12.75" customHeight="1">
      <c r="A195" s="5"/>
      <c r="B195" s="5"/>
      <c r="C195" s="5"/>
      <c r="D195" s="11"/>
      <c r="E195" s="5"/>
      <c r="F195" s="5"/>
      <c r="G195" s="5"/>
      <c r="H195" s="5"/>
      <c r="I195" s="5"/>
      <c r="J195" s="5"/>
      <c r="K195" s="5"/>
      <c r="L195" s="5"/>
      <c r="M195" s="5"/>
      <c r="N195" s="5"/>
      <c r="O195" s="5"/>
      <c r="P195" s="5"/>
      <c r="Q195" s="5"/>
      <c r="R195" s="5"/>
      <c r="S195" s="5"/>
      <c r="T195" s="5"/>
      <c r="U195" s="5"/>
      <c r="V195" s="5"/>
      <c r="W195" s="5"/>
    </row>
    <row r="196" spans="1:23" ht="12.75" customHeight="1">
      <c r="A196" s="5"/>
      <c r="B196" s="5"/>
      <c r="C196" s="5"/>
      <c r="D196" s="11"/>
      <c r="E196" s="5"/>
      <c r="F196" s="5"/>
      <c r="G196" s="5"/>
      <c r="H196" s="5"/>
      <c r="I196" s="5"/>
      <c r="J196" s="5"/>
      <c r="K196" s="5"/>
      <c r="L196" s="5"/>
      <c r="M196" s="5"/>
      <c r="N196" s="5"/>
      <c r="O196" s="5"/>
      <c r="P196" s="5"/>
      <c r="Q196" s="5"/>
      <c r="R196" s="5"/>
      <c r="S196" s="5"/>
      <c r="T196" s="5"/>
      <c r="U196" s="5"/>
      <c r="V196" s="5"/>
      <c r="W196" s="5"/>
    </row>
    <row r="197" spans="1:23" ht="12.75" customHeight="1">
      <c r="A197" s="5"/>
      <c r="B197" s="5"/>
      <c r="C197" s="5"/>
      <c r="D197" s="11"/>
      <c r="E197" s="5"/>
      <c r="F197" s="5"/>
      <c r="G197" s="5"/>
      <c r="H197" s="5"/>
      <c r="I197" s="5"/>
      <c r="J197" s="5"/>
      <c r="K197" s="5"/>
      <c r="L197" s="5"/>
      <c r="M197" s="5"/>
      <c r="N197" s="5"/>
      <c r="O197" s="5"/>
      <c r="P197" s="5"/>
      <c r="Q197" s="5"/>
      <c r="R197" s="5"/>
      <c r="S197" s="5"/>
      <c r="T197" s="5"/>
      <c r="U197" s="5"/>
      <c r="V197" s="5"/>
      <c r="W197" s="5"/>
    </row>
    <row r="198" spans="1:23" ht="12.75" customHeight="1">
      <c r="A198" s="5"/>
      <c r="B198" s="5"/>
      <c r="C198" s="5"/>
      <c r="D198" s="11"/>
      <c r="E198" s="5"/>
      <c r="F198" s="5"/>
      <c r="G198" s="5"/>
      <c r="H198" s="5"/>
      <c r="I198" s="5"/>
      <c r="J198" s="5"/>
      <c r="K198" s="5"/>
      <c r="L198" s="5"/>
      <c r="M198" s="5"/>
      <c r="N198" s="5"/>
      <c r="O198" s="5"/>
      <c r="P198" s="5"/>
      <c r="Q198" s="5"/>
      <c r="R198" s="5"/>
      <c r="S198" s="5"/>
      <c r="T198" s="5"/>
      <c r="U198" s="5"/>
      <c r="V198" s="5"/>
      <c r="W198" s="5"/>
    </row>
    <row r="199" spans="1:23" ht="12.75" customHeight="1">
      <c r="A199" s="5"/>
      <c r="B199" s="5"/>
      <c r="C199" s="5"/>
      <c r="D199" s="11"/>
      <c r="E199" s="5"/>
      <c r="F199" s="5"/>
      <c r="G199" s="5"/>
      <c r="H199" s="5"/>
      <c r="I199" s="5"/>
      <c r="J199" s="5"/>
      <c r="K199" s="5"/>
      <c r="L199" s="5"/>
      <c r="M199" s="5"/>
      <c r="N199" s="5"/>
      <c r="O199" s="5"/>
      <c r="P199" s="5"/>
      <c r="Q199" s="5"/>
      <c r="R199" s="5"/>
      <c r="S199" s="5"/>
      <c r="T199" s="5"/>
      <c r="U199" s="5"/>
      <c r="V199" s="5"/>
      <c r="W199" s="5"/>
    </row>
    <row r="200" spans="1:23" ht="12.75" customHeight="1">
      <c r="A200" s="5"/>
      <c r="B200" s="5"/>
      <c r="C200" s="5"/>
      <c r="D200" s="11"/>
      <c r="E200" s="5"/>
      <c r="F200" s="5"/>
      <c r="G200" s="5"/>
      <c r="H200" s="5"/>
      <c r="I200" s="5"/>
      <c r="J200" s="5"/>
      <c r="K200" s="5"/>
      <c r="L200" s="5"/>
      <c r="M200" s="5"/>
      <c r="N200" s="5"/>
      <c r="O200" s="5"/>
      <c r="P200" s="5"/>
      <c r="Q200" s="5"/>
      <c r="R200" s="5"/>
      <c r="S200" s="5"/>
      <c r="T200" s="5"/>
      <c r="U200" s="5"/>
      <c r="V200" s="5"/>
      <c r="W200" s="5"/>
    </row>
    <row r="201" spans="1:23" ht="12.75" customHeight="1">
      <c r="A201" s="5"/>
      <c r="B201" s="5"/>
      <c r="C201" s="5"/>
      <c r="D201" s="11"/>
      <c r="E201" s="5"/>
      <c r="F201" s="5"/>
      <c r="G201" s="5"/>
      <c r="H201" s="5"/>
      <c r="I201" s="5"/>
      <c r="J201" s="5"/>
      <c r="K201" s="5"/>
      <c r="L201" s="5"/>
      <c r="M201" s="5"/>
      <c r="N201" s="5"/>
      <c r="O201" s="5"/>
      <c r="P201" s="5"/>
      <c r="Q201" s="5"/>
      <c r="R201" s="5"/>
      <c r="S201" s="5"/>
      <c r="T201" s="5"/>
      <c r="U201" s="5"/>
      <c r="V201" s="5"/>
      <c r="W201" s="5"/>
    </row>
    <row r="202" spans="1:23" ht="12.75" customHeight="1">
      <c r="A202" s="5"/>
      <c r="B202" s="5"/>
      <c r="C202" s="5"/>
      <c r="D202" s="11"/>
      <c r="E202" s="5"/>
      <c r="F202" s="5"/>
      <c r="G202" s="5"/>
      <c r="H202" s="5"/>
      <c r="I202" s="5"/>
      <c r="J202" s="5"/>
      <c r="K202" s="5"/>
      <c r="L202" s="5"/>
      <c r="M202" s="5"/>
      <c r="N202" s="5"/>
      <c r="O202" s="5"/>
      <c r="P202" s="5"/>
      <c r="Q202" s="5"/>
      <c r="R202" s="5"/>
      <c r="S202" s="5"/>
      <c r="T202" s="5"/>
      <c r="U202" s="5"/>
      <c r="V202" s="5"/>
      <c r="W202" s="5"/>
    </row>
    <row r="203" spans="1:23" ht="12.75" customHeight="1">
      <c r="A203" s="5"/>
      <c r="B203" s="5"/>
      <c r="C203" s="5"/>
      <c r="D203" s="11"/>
      <c r="E203" s="5"/>
      <c r="F203" s="5"/>
      <c r="G203" s="5"/>
      <c r="H203" s="5"/>
      <c r="I203" s="5"/>
      <c r="J203" s="5"/>
      <c r="K203" s="5"/>
      <c r="L203" s="5"/>
      <c r="M203" s="5"/>
      <c r="N203" s="5"/>
      <c r="O203" s="5"/>
      <c r="P203" s="5"/>
      <c r="Q203" s="5"/>
      <c r="R203" s="5"/>
      <c r="S203" s="5"/>
      <c r="T203" s="5"/>
      <c r="U203" s="5"/>
      <c r="V203" s="5"/>
      <c r="W203" s="5"/>
    </row>
    <row r="204" spans="1:23" ht="12.75" customHeight="1">
      <c r="A204" s="5"/>
      <c r="B204" s="5"/>
      <c r="C204" s="5"/>
      <c r="D204" s="11"/>
      <c r="E204" s="5"/>
      <c r="F204" s="5"/>
      <c r="G204" s="5"/>
      <c r="H204" s="5"/>
      <c r="I204" s="5"/>
      <c r="J204" s="5"/>
      <c r="K204" s="5"/>
      <c r="L204" s="5"/>
      <c r="M204" s="5"/>
      <c r="N204" s="5"/>
      <c r="O204" s="5"/>
      <c r="P204" s="5"/>
      <c r="Q204" s="5"/>
      <c r="R204" s="5"/>
      <c r="S204" s="5"/>
      <c r="T204" s="5"/>
      <c r="U204" s="5"/>
      <c r="V204" s="5"/>
      <c r="W204" s="5"/>
    </row>
    <row r="205" spans="1:23" ht="12.75" customHeight="1">
      <c r="A205" s="5"/>
      <c r="B205" s="5"/>
      <c r="C205" s="5"/>
      <c r="D205" s="11"/>
      <c r="E205" s="5"/>
      <c r="F205" s="5"/>
      <c r="G205" s="5"/>
      <c r="H205" s="5"/>
      <c r="I205" s="5"/>
      <c r="J205" s="5"/>
      <c r="K205" s="5"/>
      <c r="L205" s="5"/>
      <c r="M205" s="5"/>
      <c r="N205" s="5"/>
      <c r="O205" s="5"/>
      <c r="P205" s="5"/>
      <c r="Q205" s="5"/>
      <c r="R205" s="5"/>
      <c r="S205" s="5"/>
      <c r="T205" s="5"/>
      <c r="U205" s="5"/>
      <c r="V205" s="5"/>
      <c r="W205" s="5"/>
    </row>
    <row r="206" spans="1:23" ht="12.75" customHeight="1">
      <c r="A206" s="5"/>
      <c r="B206" s="5"/>
      <c r="C206" s="5"/>
      <c r="D206" s="11"/>
      <c r="E206" s="5"/>
      <c r="F206" s="5"/>
      <c r="G206" s="5"/>
      <c r="H206" s="5"/>
      <c r="I206" s="5"/>
      <c r="J206" s="5"/>
      <c r="K206" s="5"/>
      <c r="L206" s="5"/>
      <c r="M206" s="5"/>
      <c r="N206" s="5"/>
      <c r="O206" s="5"/>
      <c r="P206" s="5"/>
      <c r="Q206" s="5"/>
      <c r="R206" s="5"/>
      <c r="S206" s="5"/>
      <c r="T206" s="5"/>
      <c r="U206" s="5"/>
      <c r="V206" s="5"/>
      <c r="W206" s="5"/>
    </row>
    <row r="207" spans="1:23" ht="12.75" customHeight="1">
      <c r="A207" s="5"/>
      <c r="B207" s="5"/>
      <c r="C207" s="5"/>
      <c r="D207" s="11"/>
      <c r="E207" s="5"/>
      <c r="F207" s="5"/>
      <c r="G207" s="5"/>
      <c r="H207" s="5"/>
      <c r="I207" s="5"/>
      <c r="J207" s="5"/>
      <c r="K207" s="5"/>
      <c r="L207" s="5"/>
      <c r="M207" s="5"/>
      <c r="N207" s="5"/>
      <c r="O207" s="5"/>
      <c r="P207" s="5"/>
      <c r="Q207" s="5"/>
      <c r="R207" s="5"/>
      <c r="S207" s="5"/>
      <c r="T207" s="5"/>
      <c r="U207" s="5"/>
      <c r="V207" s="5"/>
      <c r="W207" s="5"/>
    </row>
    <row r="208" spans="1:23" ht="12.75" customHeight="1">
      <c r="A208" s="5"/>
      <c r="B208" s="5"/>
      <c r="C208" s="5"/>
      <c r="D208" s="11"/>
      <c r="E208" s="5"/>
      <c r="F208" s="5"/>
      <c r="G208" s="5"/>
      <c r="H208" s="5"/>
      <c r="I208" s="5"/>
      <c r="J208" s="5"/>
      <c r="K208" s="5"/>
      <c r="L208" s="5"/>
      <c r="M208" s="5"/>
      <c r="N208" s="5"/>
      <c r="O208" s="5"/>
      <c r="P208" s="5"/>
      <c r="Q208" s="5"/>
      <c r="R208" s="5"/>
      <c r="S208" s="5"/>
      <c r="T208" s="5"/>
      <c r="U208" s="5"/>
      <c r="V208" s="5"/>
      <c r="W208" s="5"/>
    </row>
    <row r="209" spans="1:23" ht="12.75" customHeight="1">
      <c r="A209" s="5"/>
      <c r="B209" s="5"/>
      <c r="C209" s="5"/>
      <c r="D209" s="11"/>
      <c r="E209" s="5"/>
      <c r="F209" s="5"/>
      <c r="G209" s="5"/>
      <c r="H209" s="5"/>
      <c r="I209" s="5"/>
      <c r="J209" s="5"/>
      <c r="K209" s="5"/>
      <c r="L209" s="5"/>
      <c r="M209" s="5"/>
      <c r="N209" s="5"/>
      <c r="O209" s="5"/>
      <c r="P209" s="5"/>
      <c r="Q209" s="5"/>
      <c r="R209" s="5"/>
      <c r="S209" s="5"/>
      <c r="T209" s="5"/>
      <c r="U209" s="5"/>
      <c r="V209" s="5"/>
      <c r="W209" s="5"/>
    </row>
    <row r="210" spans="1:23" ht="12.75" customHeight="1">
      <c r="A210" s="5"/>
      <c r="B210" s="5"/>
      <c r="C210" s="5"/>
      <c r="D210" s="11"/>
      <c r="E210" s="5"/>
      <c r="F210" s="5"/>
      <c r="G210" s="5"/>
      <c r="H210" s="5"/>
      <c r="I210" s="5"/>
      <c r="J210" s="5"/>
      <c r="K210" s="5"/>
      <c r="L210" s="5"/>
      <c r="M210" s="5"/>
      <c r="N210" s="5"/>
      <c r="O210" s="5"/>
      <c r="P210" s="5"/>
      <c r="Q210" s="5"/>
      <c r="R210" s="5"/>
      <c r="S210" s="5"/>
      <c r="T210" s="5"/>
      <c r="U210" s="5"/>
      <c r="V210" s="5"/>
      <c r="W210" s="5"/>
    </row>
    <row r="211" spans="1:23" ht="12.75" customHeight="1">
      <c r="A211" s="5"/>
      <c r="B211" s="5"/>
      <c r="C211" s="5"/>
      <c r="D211" s="11"/>
      <c r="E211" s="5"/>
      <c r="F211" s="5"/>
      <c r="G211" s="5"/>
      <c r="H211" s="5"/>
      <c r="I211" s="5"/>
      <c r="J211" s="5"/>
      <c r="K211" s="5"/>
      <c r="L211" s="5"/>
      <c r="M211" s="5"/>
      <c r="N211" s="5"/>
      <c r="O211" s="5"/>
      <c r="P211" s="5"/>
      <c r="Q211" s="5"/>
      <c r="R211" s="5"/>
      <c r="S211" s="5"/>
      <c r="T211" s="5"/>
      <c r="U211" s="5"/>
      <c r="V211" s="5"/>
      <c r="W211" s="5"/>
    </row>
    <row r="212" spans="1:23" ht="12.75" customHeight="1">
      <c r="A212" s="5"/>
      <c r="B212" s="5"/>
      <c r="C212" s="5"/>
      <c r="D212" s="11"/>
      <c r="E212" s="5"/>
      <c r="F212" s="5"/>
      <c r="G212" s="5"/>
      <c r="H212" s="5"/>
      <c r="I212" s="5"/>
      <c r="J212" s="5"/>
      <c r="K212" s="5"/>
      <c r="L212" s="5"/>
      <c r="M212" s="5"/>
      <c r="N212" s="5"/>
      <c r="O212" s="5"/>
      <c r="P212" s="5"/>
      <c r="Q212" s="5"/>
      <c r="R212" s="5"/>
      <c r="S212" s="5"/>
      <c r="T212" s="5"/>
      <c r="U212" s="5"/>
      <c r="V212" s="5"/>
      <c r="W212" s="5"/>
    </row>
    <row r="213" spans="1:23" ht="12.75" customHeight="1">
      <c r="A213" s="5"/>
      <c r="B213" s="5"/>
      <c r="C213" s="5"/>
      <c r="D213" s="11"/>
      <c r="E213" s="5"/>
      <c r="F213" s="5"/>
      <c r="G213" s="5"/>
      <c r="H213" s="5"/>
      <c r="I213" s="5"/>
      <c r="J213" s="5"/>
      <c r="K213" s="5"/>
      <c r="L213" s="5"/>
      <c r="M213" s="5"/>
      <c r="N213" s="5"/>
      <c r="O213" s="5"/>
      <c r="P213" s="5"/>
      <c r="Q213" s="5"/>
      <c r="R213" s="5"/>
      <c r="S213" s="5"/>
      <c r="T213" s="5"/>
      <c r="U213" s="5"/>
      <c r="V213" s="5"/>
      <c r="W213" s="5"/>
    </row>
    <row r="214" spans="1:23" ht="12.75" customHeight="1">
      <c r="A214" s="5"/>
      <c r="B214" s="5"/>
      <c r="C214" s="5"/>
      <c r="D214" s="11"/>
      <c r="E214" s="5"/>
      <c r="F214" s="5"/>
      <c r="G214" s="5"/>
      <c r="H214" s="5"/>
      <c r="I214" s="5"/>
      <c r="J214" s="5"/>
      <c r="K214" s="5"/>
      <c r="L214" s="5"/>
      <c r="M214" s="5"/>
      <c r="N214" s="5"/>
      <c r="O214" s="5"/>
      <c r="P214" s="5"/>
      <c r="Q214" s="5"/>
      <c r="R214" s="5"/>
      <c r="S214" s="5"/>
      <c r="T214" s="5"/>
      <c r="U214" s="5"/>
      <c r="V214" s="5"/>
      <c r="W214" s="5"/>
    </row>
    <row r="215" spans="1:23" ht="12.75" customHeight="1">
      <c r="A215" s="5"/>
      <c r="B215" s="5"/>
      <c r="C215" s="5"/>
      <c r="D215" s="11"/>
      <c r="E215" s="5"/>
      <c r="F215" s="5"/>
      <c r="G215" s="5"/>
      <c r="H215" s="5"/>
      <c r="I215" s="5"/>
      <c r="J215" s="5"/>
      <c r="K215" s="5"/>
      <c r="L215" s="5"/>
      <c r="M215" s="5"/>
      <c r="N215" s="5"/>
      <c r="O215" s="5"/>
      <c r="P215" s="5"/>
      <c r="Q215" s="5"/>
      <c r="R215" s="5"/>
      <c r="S215" s="5"/>
      <c r="T215" s="5"/>
      <c r="U215" s="5"/>
      <c r="V215" s="5"/>
      <c r="W215" s="5"/>
    </row>
    <row r="216" spans="1:23" ht="12.75" customHeight="1">
      <c r="A216" s="5"/>
      <c r="B216" s="5"/>
      <c r="C216" s="5"/>
      <c r="D216" s="11"/>
      <c r="E216" s="5"/>
      <c r="F216" s="5"/>
      <c r="G216" s="5"/>
      <c r="H216" s="5"/>
      <c r="I216" s="5"/>
      <c r="J216" s="5"/>
      <c r="K216" s="5"/>
      <c r="L216" s="5"/>
      <c r="M216" s="5"/>
      <c r="N216" s="5"/>
      <c r="O216" s="5"/>
      <c r="P216" s="5"/>
      <c r="Q216" s="5"/>
      <c r="R216" s="5"/>
      <c r="S216" s="5"/>
      <c r="T216" s="5"/>
      <c r="U216" s="5"/>
      <c r="V216" s="5"/>
      <c r="W216" s="5"/>
    </row>
    <row r="217" spans="1:23" ht="12.75" customHeight="1">
      <c r="A217" s="5"/>
      <c r="B217" s="5"/>
      <c r="C217" s="5"/>
      <c r="D217" s="11"/>
      <c r="E217" s="5"/>
      <c r="F217" s="5"/>
      <c r="G217" s="5"/>
      <c r="H217" s="5"/>
      <c r="I217" s="5"/>
      <c r="J217" s="5"/>
      <c r="K217" s="5"/>
      <c r="L217" s="5"/>
      <c r="M217" s="5"/>
      <c r="N217" s="5"/>
      <c r="O217" s="5"/>
      <c r="P217" s="5"/>
      <c r="Q217" s="5"/>
      <c r="R217" s="5"/>
      <c r="S217" s="5"/>
      <c r="T217" s="5"/>
      <c r="U217" s="5"/>
      <c r="V217" s="5"/>
      <c r="W217" s="5"/>
    </row>
    <row r="218" spans="1:23" ht="12.75" customHeight="1">
      <c r="A218" s="5"/>
      <c r="B218" s="5"/>
      <c r="C218" s="5"/>
      <c r="D218" s="11"/>
      <c r="E218" s="5"/>
      <c r="F218" s="5"/>
      <c r="G218" s="5"/>
      <c r="H218" s="5"/>
      <c r="I218" s="5"/>
      <c r="J218" s="5"/>
      <c r="K218" s="5"/>
      <c r="L218" s="5"/>
      <c r="M218" s="5"/>
      <c r="N218" s="5"/>
      <c r="O218" s="5"/>
      <c r="P218" s="5"/>
      <c r="Q218" s="5"/>
      <c r="R218" s="5"/>
      <c r="S218" s="5"/>
      <c r="T218" s="5"/>
      <c r="U218" s="5"/>
      <c r="V218" s="5"/>
      <c r="W218" s="5"/>
    </row>
    <row r="219" spans="1:23" ht="12.75" customHeight="1">
      <c r="A219" s="5"/>
      <c r="B219" s="5"/>
      <c r="C219" s="5"/>
      <c r="D219" s="11"/>
      <c r="E219" s="5"/>
      <c r="F219" s="5"/>
      <c r="G219" s="5"/>
      <c r="H219" s="5"/>
      <c r="I219" s="5"/>
      <c r="J219" s="5"/>
      <c r="K219" s="5"/>
      <c r="L219" s="5"/>
      <c r="M219" s="5"/>
      <c r="N219" s="5"/>
      <c r="O219" s="5"/>
      <c r="P219" s="5"/>
      <c r="Q219" s="5"/>
      <c r="R219" s="5"/>
      <c r="S219" s="5"/>
      <c r="T219" s="5"/>
      <c r="U219" s="5"/>
      <c r="V219" s="5"/>
      <c r="W219" s="5"/>
    </row>
    <row r="220" spans="1:23" ht="12.75" customHeight="1">
      <c r="A220" s="5"/>
      <c r="B220" s="5"/>
      <c r="C220" s="5"/>
      <c r="D220" s="11"/>
      <c r="E220" s="5"/>
      <c r="F220" s="5"/>
      <c r="G220" s="5"/>
      <c r="H220" s="5"/>
      <c r="I220" s="5"/>
      <c r="J220" s="5"/>
      <c r="K220" s="5"/>
      <c r="L220" s="5"/>
      <c r="M220" s="5"/>
      <c r="N220" s="5"/>
      <c r="O220" s="5"/>
      <c r="P220" s="5"/>
      <c r="Q220" s="5"/>
      <c r="R220" s="5"/>
      <c r="S220" s="5"/>
      <c r="T220" s="5"/>
      <c r="U220" s="5"/>
      <c r="V220" s="5"/>
      <c r="W220" s="5"/>
    </row>
    <row r="221" spans="1:23" ht="12.75" customHeight="1">
      <c r="A221" s="5"/>
      <c r="B221" s="5"/>
      <c r="C221" s="5"/>
      <c r="D221" s="11"/>
      <c r="E221" s="5"/>
      <c r="F221" s="5"/>
      <c r="G221" s="5"/>
      <c r="H221" s="5"/>
      <c r="I221" s="5"/>
      <c r="J221" s="5"/>
      <c r="K221" s="5"/>
      <c r="L221" s="5"/>
      <c r="M221" s="5"/>
      <c r="N221" s="5"/>
      <c r="O221" s="5"/>
      <c r="P221" s="5"/>
      <c r="Q221" s="5"/>
      <c r="R221" s="5"/>
      <c r="S221" s="5"/>
      <c r="T221" s="5"/>
      <c r="U221" s="5"/>
      <c r="V221" s="5"/>
      <c r="W221" s="5"/>
    </row>
    <row r="222" spans="1:23" ht="12.75" customHeight="1">
      <c r="A222" s="5"/>
      <c r="B222" s="5"/>
      <c r="C222" s="5"/>
      <c r="D222" s="11"/>
      <c r="E222" s="5"/>
      <c r="F222" s="5"/>
      <c r="G222" s="5"/>
      <c r="H222" s="5"/>
      <c r="I222" s="5"/>
      <c r="J222" s="5"/>
      <c r="K222" s="5"/>
      <c r="L222" s="5"/>
      <c r="M222" s="5"/>
      <c r="N222" s="5"/>
      <c r="O222" s="5"/>
      <c r="P222" s="5"/>
      <c r="Q222" s="5"/>
      <c r="R222" s="5"/>
      <c r="S222" s="5"/>
      <c r="T222" s="5"/>
      <c r="U222" s="5"/>
      <c r="V222" s="5"/>
      <c r="W222" s="5"/>
    </row>
    <row r="223" spans="1:23" ht="12.75" customHeight="1">
      <c r="A223" s="5"/>
      <c r="B223" s="5"/>
      <c r="C223" s="5"/>
      <c r="D223" s="11"/>
      <c r="E223" s="5"/>
      <c r="F223" s="5"/>
      <c r="G223" s="5"/>
      <c r="H223" s="5"/>
      <c r="I223" s="5"/>
      <c r="J223" s="5"/>
      <c r="K223" s="5"/>
      <c r="L223" s="5"/>
      <c r="M223" s="5"/>
      <c r="N223" s="5"/>
      <c r="O223" s="5"/>
      <c r="P223" s="5"/>
      <c r="Q223" s="5"/>
      <c r="R223" s="5"/>
      <c r="S223" s="5"/>
      <c r="T223" s="5"/>
      <c r="U223" s="5"/>
      <c r="V223" s="5"/>
      <c r="W223" s="5"/>
    </row>
    <row r="224" spans="1:23" ht="12.75" customHeight="1">
      <c r="A224" s="5"/>
      <c r="B224" s="5"/>
      <c r="C224" s="5"/>
      <c r="D224" s="11"/>
      <c r="E224" s="5"/>
      <c r="F224" s="5"/>
      <c r="G224" s="5"/>
      <c r="H224" s="5"/>
      <c r="I224" s="5"/>
      <c r="J224" s="5"/>
      <c r="K224" s="5"/>
      <c r="L224" s="5"/>
      <c r="M224" s="5"/>
      <c r="N224" s="5"/>
      <c r="O224" s="5"/>
      <c r="P224" s="5"/>
      <c r="Q224" s="5"/>
      <c r="R224" s="5"/>
      <c r="S224" s="5"/>
      <c r="T224" s="5"/>
      <c r="U224" s="5"/>
      <c r="V224" s="5"/>
      <c r="W224" s="5"/>
    </row>
    <row r="225" spans="1:23" ht="12.75" customHeight="1">
      <c r="A225" s="5"/>
      <c r="B225" s="5"/>
      <c r="C225" s="5"/>
      <c r="D225" s="11"/>
      <c r="E225" s="5"/>
      <c r="F225" s="5"/>
      <c r="G225" s="5"/>
      <c r="H225" s="5"/>
      <c r="I225" s="5"/>
      <c r="J225" s="5"/>
      <c r="K225" s="5"/>
      <c r="L225" s="5"/>
      <c r="M225" s="5"/>
      <c r="N225" s="5"/>
      <c r="O225" s="5"/>
      <c r="P225" s="5"/>
      <c r="Q225" s="5"/>
      <c r="R225" s="5"/>
      <c r="S225" s="5"/>
      <c r="T225" s="5"/>
      <c r="U225" s="5"/>
      <c r="V225" s="5"/>
      <c r="W225" s="5"/>
    </row>
    <row r="226" spans="1:23" ht="12.75" customHeight="1">
      <c r="A226" s="5"/>
      <c r="B226" s="5"/>
      <c r="C226" s="5"/>
      <c r="D226" s="11"/>
      <c r="E226" s="5"/>
      <c r="F226" s="5"/>
      <c r="G226" s="5"/>
      <c r="H226" s="5"/>
      <c r="I226" s="5"/>
      <c r="J226" s="5"/>
      <c r="K226" s="5"/>
      <c r="L226" s="5"/>
      <c r="M226" s="5"/>
      <c r="N226" s="5"/>
      <c r="O226" s="5"/>
      <c r="P226" s="5"/>
      <c r="Q226" s="5"/>
      <c r="R226" s="5"/>
      <c r="S226" s="5"/>
      <c r="T226" s="5"/>
      <c r="U226" s="5"/>
      <c r="V226" s="5"/>
      <c r="W226" s="5"/>
    </row>
    <row r="227" spans="1:23" ht="12.75" customHeight="1">
      <c r="A227" s="5"/>
      <c r="B227" s="5"/>
      <c r="C227" s="5"/>
      <c r="D227" s="11"/>
      <c r="E227" s="5"/>
      <c r="F227" s="5"/>
      <c r="G227" s="5"/>
      <c r="H227" s="5"/>
      <c r="I227" s="5"/>
      <c r="J227" s="5"/>
      <c r="K227" s="5"/>
      <c r="L227" s="5"/>
      <c r="M227" s="5"/>
      <c r="N227" s="5"/>
      <c r="O227" s="5"/>
      <c r="P227" s="5"/>
      <c r="Q227" s="5"/>
      <c r="R227" s="5"/>
      <c r="S227" s="5"/>
      <c r="T227" s="5"/>
      <c r="U227" s="5"/>
      <c r="V227" s="5"/>
      <c r="W227" s="5"/>
    </row>
    <row r="228" spans="1:23" ht="12.75" customHeight="1">
      <c r="A228" s="5"/>
      <c r="B228" s="5"/>
      <c r="C228" s="5"/>
      <c r="D228" s="11"/>
      <c r="E228" s="5"/>
      <c r="F228" s="5"/>
      <c r="G228" s="5"/>
      <c r="H228" s="5"/>
      <c r="I228" s="5"/>
      <c r="J228" s="5"/>
      <c r="K228" s="5"/>
      <c r="L228" s="5"/>
      <c r="M228" s="5"/>
      <c r="N228" s="5"/>
      <c r="O228" s="5"/>
      <c r="P228" s="5"/>
      <c r="Q228" s="5"/>
      <c r="R228" s="5"/>
      <c r="S228" s="5"/>
      <c r="T228" s="5"/>
      <c r="U228" s="5"/>
      <c r="V228" s="5"/>
      <c r="W228" s="5"/>
    </row>
    <row r="229" spans="1:23" ht="12.75" customHeight="1">
      <c r="A229" s="5"/>
      <c r="B229" s="5"/>
      <c r="C229" s="5"/>
      <c r="D229" s="11"/>
      <c r="E229" s="5"/>
      <c r="F229" s="5"/>
      <c r="G229" s="5"/>
      <c r="H229" s="5"/>
      <c r="I229" s="5"/>
      <c r="J229" s="5"/>
      <c r="K229" s="5"/>
      <c r="L229" s="5"/>
      <c r="M229" s="5"/>
      <c r="N229" s="5"/>
      <c r="O229" s="5"/>
      <c r="P229" s="5"/>
      <c r="Q229" s="5"/>
      <c r="R229" s="5"/>
      <c r="S229" s="5"/>
      <c r="T229" s="5"/>
      <c r="U229" s="5"/>
      <c r="V229" s="5"/>
      <c r="W229" s="5"/>
    </row>
    <row r="230" spans="1:23" ht="12.75" customHeight="1">
      <c r="A230" s="5"/>
      <c r="B230" s="5"/>
      <c r="C230" s="5"/>
      <c r="D230" s="11"/>
      <c r="E230" s="5"/>
      <c r="F230" s="5"/>
      <c r="G230" s="5"/>
      <c r="H230" s="5"/>
      <c r="I230" s="5"/>
      <c r="J230" s="5"/>
      <c r="K230" s="5"/>
      <c r="L230" s="5"/>
      <c r="M230" s="5"/>
      <c r="N230" s="5"/>
      <c r="O230" s="5"/>
      <c r="P230" s="5"/>
      <c r="Q230" s="5"/>
      <c r="R230" s="5"/>
      <c r="S230" s="5"/>
      <c r="T230" s="5"/>
      <c r="U230" s="5"/>
      <c r="V230" s="5"/>
      <c r="W230" s="5"/>
    </row>
    <row r="231" spans="1:23" ht="12.75" customHeight="1">
      <c r="A231" s="5"/>
      <c r="B231" s="5"/>
      <c r="C231" s="5"/>
      <c r="D231" s="11"/>
      <c r="E231" s="5"/>
      <c r="F231" s="5"/>
      <c r="G231" s="5"/>
      <c r="H231" s="5"/>
      <c r="I231" s="5"/>
      <c r="J231" s="5"/>
      <c r="K231" s="5"/>
      <c r="L231" s="5"/>
      <c r="M231" s="5"/>
      <c r="N231" s="5"/>
      <c r="O231" s="5"/>
      <c r="P231" s="5"/>
      <c r="Q231" s="5"/>
      <c r="R231" s="5"/>
      <c r="S231" s="5"/>
      <c r="T231" s="5"/>
      <c r="U231" s="5"/>
      <c r="V231" s="5"/>
      <c r="W231" s="5"/>
    </row>
    <row r="232" spans="1:23" ht="12.75" customHeight="1">
      <c r="A232" s="5"/>
      <c r="B232" s="5"/>
      <c r="C232" s="5"/>
      <c r="D232" s="11"/>
      <c r="E232" s="5"/>
      <c r="F232" s="5"/>
      <c r="G232" s="5"/>
      <c r="H232" s="5"/>
      <c r="I232" s="5"/>
      <c r="J232" s="5"/>
      <c r="K232" s="5"/>
      <c r="L232" s="5"/>
      <c r="M232" s="5"/>
      <c r="N232" s="5"/>
      <c r="O232" s="5"/>
      <c r="P232" s="5"/>
      <c r="Q232" s="5"/>
      <c r="R232" s="5"/>
      <c r="S232" s="5"/>
      <c r="T232" s="5"/>
      <c r="U232" s="5"/>
      <c r="V232" s="5"/>
      <c r="W232" s="5"/>
    </row>
    <row r="233" spans="1:23" ht="12.75" customHeight="1">
      <c r="A233" s="5"/>
      <c r="B233" s="5"/>
      <c r="C233" s="5"/>
      <c r="D233" s="11"/>
      <c r="E233" s="5"/>
      <c r="F233" s="5"/>
      <c r="G233" s="5"/>
      <c r="H233" s="5"/>
      <c r="I233" s="5"/>
      <c r="J233" s="5"/>
      <c r="K233" s="5"/>
      <c r="L233" s="5"/>
      <c r="M233" s="5"/>
      <c r="N233" s="5"/>
      <c r="O233" s="5"/>
      <c r="P233" s="5"/>
      <c r="Q233" s="5"/>
      <c r="R233" s="5"/>
      <c r="S233" s="5"/>
      <c r="T233" s="5"/>
      <c r="U233" s="5"/>
      <c r="V233" s="5"/>
      <c r="W233" s="5"/>
    </row>
    <row r="234" spans="1:23" ht="12.75" customHeight="1">
      <c r="A234" s="5"/>
      <c r="B234" s="5"/>
      <c r="C234" s="5"/>
      <c r="D234" s="11"/>
      <c r="E234" s="5"/>
      <c r="F234" s="5"/>
      <c r="G234" s="5"/>
      <c r="H234" s="5"/>
      <c r="I234" s="5"/>
      <c r="J234" s="5"/>
      <c r="K234" s="5"/>
      <c r="L234" s="5"/>
      <c r="M234" s="5"/>
      <c r="N234" s="5"/>
      <c r="O234" s="5"/>
      <c r="P234" s="5"/>
      <c r="Q234" s="5"/>
      <c r="R234" s="5"/>
      <c r="S234" s="5"/>
      <c r="T234" s="5"/>
      <c r="U234" s="5"/>
      <c r="V234" s="5"/>
      <c r="W234" s="5"/>
    </row>
    <row r="235" spans="1:23" ht="12.75" customHeight="1">
      <c r="A235" s="5"/>
      <c r="B235" s="5"/>
      <c r="C235" s="5"/>
      <c r="D235" s="11"/>
      <c r="E235" s="5"/>
      <c r="F235" s="5"/>
      <c r="G235" s="5"/>
      <c r="H235" s="5"/>
      <c r="I235" s="5"/>
      <c r="J235" s="5"/>
      <c r="K235" s="5"/>
      <c r="L235" s="5"/>
      <c r="M235" s="5"/>
      <c r="N235" s="5"/>
      <c r="O235" s="5"/>
      <c r="P235" s="5"/>
      <c r="Q235" s="5"/>
      <c r="R235" s="5"/>
      <c r="S235" s="5"/>
      <c r="T235" s="5"/>
      <c r="U235" s="5"/>
      <c r="V235" s="5"/>
      <c r="W235" s="5"/>
    </row>
    <row r="236" spans="1:23" ht="12.75" customHeight="1">
      <c r="A236" s="5"/>
      <c r="B236" s="5"/>
      <c r="C236" s="5"/>
      <c r="D236" s="11"/>
      <c r="E236" s="5"/>
      <c r="F236" s="5"/>
      <c r="G236" s="5"/>
      <c r="H236" s="5"/>
      <c r="I236" s="5"/>
      <c r="J236" s="5"/>
      <c r="K236" s="5"/>
      <c r="L236" s="5"/>
      <c r="M236" s="5"/>
      <c r="N236" s="5"/>
      <c r="O236" s="5"/>
      <c r="P236" s="5"/>
      <c r="Q236" s="5"/>
      <c r="R236" s="5"/>
      <c r="S236" s="5"/>
      <c r="T236" s="5"/>
      <c r="U236" s="5"/>
      <c r="V236" s="5"/>
      <c r="W236" s="5"/>
    </row>
    <row r="237" spans="1:23" ht="12.75" customHeight="1">
      <c r="A237" s="5"/>
      <c r="B237" s="5"/>
      <c r="C237" s="5"/>
      <c r="D237" s="11"/>
      <c r="E237" s="5"/>
      <c r="F237" s="5"/>
      <c r="G237" s="5"/>
      <c r="H237" s="5"/>
      <c r="I237" s="5"/>
      <c r="J237" s="5"/>
      <c r="K237" s="5"/>
      <c r="L237" s="5"/>
      <c r="M237" s="5"/>
      <c r="N237" s="5"/>
      <c r="O237" s="5"/>
      <c r="P237" s="5"/>
      <c r="Q237" s="5"/>
      <c r="R237" s="5"/>
      <c r="S237" s="5"/>
      <c r="T237" s="5"/>
      <c r="U237" s="5"/>
      <c r="V237" s="5"/>
      <c r="W237" s="5"/>
    </row>
    <row r="238" spans="1:23" ht="12.75" customHeight="1">
      <c r="A238" s="5"/>
      <c r="B238" s="5"/>
      <c r="C238" s="5"/>
      <c r="D238" s="11"/>
      <c r="E238" s="5"/>
      <c r="F238" s="5"/>
      <c r="G238" s="5"/>
      <c r="H238" s="5"/>
      <c r="I238" s="5"/>
      <c r="J238" s="5"/>
      <c r="K238" s="5"/>
      <c r="L238" s="5"/>
      <c r="M238" s="5"/>
      <c r="N238" s="5"/>
      <c r="O238" s="5"/>
      <c r="P238" s="5"/>
      <c r="Q238" s="5"/>
      <c r="R238" s="5"/>
      <c r="S238" s="5"/>
      <c r="T238" s="5"/>
      <c r="U238" s="5"/>
      <c r="V238" s="5"/>
      <c r="W238" s="5"/>
    </row>
    <row r="239" spans="1:23" ht="12.75" customHeight="1">
      <c r="A239" s="5"/>
      <c r="B239" s="5"/>
      <c r="C239" s="5"/>
      <c r="D239" s="11"/>
      <c r="E239" s="5"/>
      <c r="F239" s="5"/>
      <c r="G239" s="5"/>
      <c r="H239" s="5"/>
      <c r="I239" s="5"/>
      <c r="J239" s="5"/>
      <c r="K239" s="5"/>
      <c r="L239" s="5"/>
      <c r="M239" s="5"/>
      <c r="N239" s="5"/>
      <c r="O239" s="5"/>
      <c r="P239" s="5"/>
      <c r="Q239" s="5"/>
      <c r="R239" s="5"/>
      <c r="S239" s="5"/>
      <c r="T239" s="5"/>
      <c r="U239" s="5"/>
      <c r="V239" s="5"/>
      <c r="W239" s="5"/>
    </row>
    <row r="240" spans="1:23" ht="12.75" customHeight="1">
      <c r="A240" s="5"/>
      <c r="B240" s="5"/>
      <c r="C240" s="5"/>
      <c r="D240" s="11"/>
      <c r="E240" s="5"/>
      <c r="F240" s="5"/>
      <c r="G240" s="5"/>
      <c r="H240" s="5"/>
      <c r="I240" s="5"/>
      <c r="J240" s="5"/>
      <c r="K240" s="5"/>
      <c r="L240" s="5"/>
      <c r="M240" s="5"/>
      <c r="N240" s="5"/>
      <c r="O240" s="5"/>
      <c r="P240" s="5"/>
      <c r="Q240" s="5"/>
      <c r="R240" s="5"/>
      <c r="S240" s="5"/>
      <c r="T240" s="5"/>
      <c r="U240" s="5"/>
      <c r="V240" s="5"/>
      <c r="W240" s="5"/>
    </row>
    <row r="241" spans="1:23" ht="12.75" customHeight="1">
      <c r="A241" s="5"/>
      <c r="B241" s="5"/>
      <c r="C241" s="5"/>
      <c r="D241" s="11"/>
      <c r="E241" s="5"/>
      <c r="F241" s="5"/>
      <c r="G241" s="5"/>
      <c r="H241" s="5"/>
      <c r="I241" s="5"/>
      <c r="J241" s="5"/>
      <c r="K241" s="5"/>
      <c r="L241" s="5"/>
      <c r="M241" s="5"/>
      <c r="N241" s="5"/>
      <c r="O241" s="5"/>
      <c r="P241" s="5"/>
      <c r="Q241" s="5"/>
      <c r="R241" s="5"/>
      <c r="S241" s="5"/>
      <c r="T241" s="5"/>
      <c r="U241" s="5"/>
      <c r="V241" s="5"/>
      <c r="W241" s="5"/>
    </row>
    <row r="242" spans="1:23" ht="12.75" customHeight="1">
      <c r="A242" s="5"/>
      <c r="B242" s="5"/>
      <c r="C242" s="5"/>
      <c r="D242" s="11"/>
      <c r="E242" s="5"/>
      <c r="F242" s="5"/>
      <c r="G242" s="5"/>
      <c r="H242" s="5"/>
      <c r="I242" s="5"/>
      <c r="J242" s="5"/>
      <c r="K242" s="5"/>
      <c r="L242" s="5"/>
      <c r="M242" s="5"/>
      <c r="N242" s="5"/>
      <c r="O242" s="5"/>
      <c r="P242" s="5"/>
      <c r="Q242" s="5"/>
      <c r="R242" s="5"/>
      <c r="S242" s="5"/>
      <c r="T242" s="5"/>
      <c r="U242" s="5"/>
      <c r="V242" s="5"/>
      <c r="W242" s="5"/>
    </row>
    <row r="243" spans="1:23" ht="12.75" customHeight="1">
      <c r="A243" s="5"/>
      <c r="B243" s="5"/>
      <c r="C243" s="5"/>
      <c r="D243" s="11"/>
      <c r="E243" s="5"/>
      <c r="F243" s="5"/>
      <c r="G243" s="5"/>
      <c r="H243" s="5"/>
      <c r="I243" s="5"/>
      <c r="J243" s="5"/>
      <c r="K243" s="5"/>
      <c r="L243" s="5"/>
      <c r="M243" s="5"/>
      <c r="N243" s="5"/>
      <c r="O243" s="5"/>
      <c r="P243" s="5"/>
      <c r="Q243" s="5"/>
      <c r="R243" s="5"/>
      <c r="S243" s="5"/>
      <c r="T243" s="5"/>
      <c r="U243" s="5"/>
      <c r="V243" s="5"/>
      <c r="W243" s="5"/>
    </row>
    <row r="244" spans="1:23" ht="12.75" customHeight="1">
      <c r="A244" s="5"/>
      <c r="B244" s="5"/>
      <c r="C244" s="5"/>
      <c r="D244" s="11"/>
      <c r="E244" s="5"/>
      <c r="F244" s="5"/>
      <c r="G244" s="5"/>
      <c r="H244" s="5"/>
      <c r="I244" s="5"/>
      <c r="J244" s="5"/>
      <c r="K244" s="5"/>
      <c r="L244" s="5"/>
      <c r="M244" s="5"/>
      <c r="N244" s="5"/>
      <c r="O244" s="5"/>
      <c r="P244" s="5"/>
      <c r="Q244" s="5"/>
      <c r="R244" s="5"/>
      <c r="S244" s="5"/>
      <c r="T244" s="5"/>
      <c r="U244" s="5"/>
      <c r="V244" s="5"/>
      <c r="W244" s="5"/>
    </row>
    <row r="245" spans="1:23" ht="12.75" customHeight="1">
      <c r="A245" s="5"/>
      <c r="B245" s="5"/>
      <c r="C245" s="5"/>
      <c r="D245" s="11"/>
      <c r="E245" s="5"/>
      <c r="F245" s="5"/>
      <c r="G245" s="5"/>
      <c r="H245" s="5"/>
      <c r="I245" s="5"/>
      <c r="J245" s="5"/>
      <c r="K245" s="5"/>
      <c r="L245" s="5"/>
      <c r="M245" s="5"/>
      <c r="N245" s="5"/>
      <c r="O245" s="5"/>
      <c r="P245" s="5"/>
      <c r="Q245" s="5"/>
      <c r="R245" s="5"/>
      <c r="S245" s="5"/>
      <c r="T245" s="5"/>
      <c r="U245" s="5"/>
      <c r="V245" s="5"/>
      <c r="W245" s="5"/>
    </row>
    <row r="246" spans="1:23" ht="12.75" customHeight="1">
      <c r="A246" s="5"/>
      <c r="B246" s="5"/>
      <c r="C246" s="5"/>
      <c r="D246" s="11"/>
      <c r="E246" s="5"/>
      <c r="F246" s="5"/>
      <c r="G246" s="5"/>
      <c r="H246" s="5"/>
      <c r="I246" s="5"/>
      <c r="J246" s="5"/>
      <c r="K246" s="5"/>
      <c r="L246" s="5"/>
      <c r="M246" s="5"/>
      <c r="N246" s="5"/>
      <c r="O246" s="5"/>
      <c r="P246" s="5"/>
      <c r="Q246" s="5"/>
      <c r="R246" s="5"/>
      <c r="S246" s="5"/>
      <c r="T246" s="5"/>
      <c r="U246" s="5"/>
      <c r="V246" s="5"/>
      <c r="W246" s="5"/>
    </row>
    <row r="247" spans="1:23" ht="12.75" customHeight="1">
      <c r="A247" s="5"/>
      <c r="B247" s="5"/>
      <c r="C247" s="5"/>
      <c r="D247" s="11"/>
      <c r="E247" s="5"/>
      <c r="F247" s="5"/>
      <c r="G247" s="5"/>
      <c r="H247" s="5"/>
      <c r="I247" s="5"/>
      <c r="J247" s="5"/>
      <c r="K247" s="5"/>
      <c r="L247" s="5"/>
      <c r="M247" s="5"/>
      <c r="N247" s="5"/>
      <c r="O247" s="5"/>
      <c r="P247" s="5"/>
      <c r="Q247" s="5"/>
      <c r="R247" s="5"/>
      <c r="S247" s="5"/>
      <c r="T247" s="5"/>
      <c r="U247" s="5"/>
      <c r="V247" s="5"/>
      <c r="W247" s="5"/>
    </row>
    <row r="248" spans="1:23" ht="12.75" customHeight="1">
      <c r="A248" s="5"/>
      <c r="B248" s="5"/>
      <c r="C248" s="5"/>
      <c r="D248" s="11"/>
      <c r="E248" s="5"/>
      <c r="F248" s="5"/>
      <c r="G248" s="5"/>
      <c r="H248" s="5"/>
      <c r="I248" s="5"/>
      <c r="J248" s="5"/>
      <c r="K248" s="5"/>
      <c r="L248" s="5"/>
      <c r="M248" s="5"/>
      <c r="N248" s="5"/>
      <c r="O248" s="5"/>
      <c r="P248" s="5"/>
      <c r="Q248" s="5"/>
      <c r="R248" s="5"/>
      <c r="S248" s="5"/>
      <c r="T248" s="5"/>
      <c r="U248" s="5"/>
      <c r="V248" s="5"/>
      <c r="W248" s="5"/>
    </row>
    <row r="249" spans="1:23" ht="12.75" customHeight="1">
      <c r="A249" s="5"/>
      <c r="B249" s="5"/>
      <c r="C249" s="5"/>
      <c r="D249" s="11"/>
      <c r="E249" s="5"/>
      <c r="F249" s="5"/>
      <c r="G249" s="5"/>
      <c r="H249" s="5"/>
      <c r="I249" s="5"/>
      <c r="J249" s="5"/>
      <c r="K249" s="5"/>
      <c r="L249" s="5"/>
      <c r="M249" s="5"/>
      <c r="N249" s="5"/>
      <c r="O249" s="5"/>
      <c r="P249" s="5"/>
      <c r="Q249" s="5"/>
      <c r="R249" s="5"/>
      <c r="S249" s="5"/>
      <c r="T249" s="5"/>
      <c r="U249" s="5"/>
      <c r="V249" s="5"/>
      <c r="W249" s="5"/>
    </row>
    <row r="250" spans="1:23" ht="12.75" customHeight="1">
      <c r="A250" s="5"/>
      <c r="B250" s="5"/>
      <c r="C250" s="5"/>
      <c r="D250" s="11"/>
      <c r="E250" s="5"/>
      <c r="F250" s="5"/>
      <c r="G250" s="5"/>
      <c r="H250" s="5"/>
      <c r="I250" s="5"/>
      <c r="J250" s="5"/>
      <c r="K250" s="5"/>
      <c r="L250" s="5"/>
      <c r="M250" s="5"/>
      <c r="N250" s="5"/>
      <c r="O250" s="5"/>
      <c r="P250" s="5"/>
      <c r="Q250" s="5"/>
      <c r="R250" s="5"/>
      <c r="S250" s="5"/>
      <c r="T250" s="5"/>
      <c r="U250" s="5"/>
      <c r="V250" s="5"/>
      <c r="W250" s="5"/>
    </row>
    <row r="251" spans="1:23" ht="12.75" customHeight="1">
      <c r="A251" s="5"/>
      <c r="B251" s="5"/>
      <c r="C251" s="5"/>
      <c r="D251" s="11"/>
      <c r="E251" s="5"/>
      <c r="F251" s="5"/>
      <c r="G251" s="5"/>
      <c r="H251" s="5"/>
      <c r="I251" s="5"/>
      <c r="J251" s="5"/>
      <c r="K251" s="5"/>
      <c r="L251" s="5"/>
      <c r="M251" s="5"/>
      <c r="N251" s="5"/>
      <c r="O251" s="5"/>
      <c r="P251" s="5"/>
      <c r="Q251" s="5"/>
      <c r="R251" s="5"/>
      <c r="S251" s="5"/>
      <c r="T251" s="5"/>
      <c r="U251" s="5"/>
      <c r="V251" s="5"/>
      <c r="W251" s="5"/>
    </row>
    <row r="252" spans="1:23" ht="12.75" customHeight="1">
      <c r="A252" s="5"/>
      <c r="B252" s="5"/>
      <c r="C252" s="5"/>
      <c r="D252" s="11"/>
      <c r="E252" s="5"/>
      <c r="F252" s="5"/>
      <c r="G252" s="5"/>
      <c r="H252" s="5"/>
      <c r="I252" s="5"/>
      <c r="J252" s="5"/>
      <c r="K252" s="5"/>
      <c r="L252" s="5"/>
      <c r="M252" s="5"/>
      <c r="N252" s="5"/>
      <c r="O252" s="5"/>
      <c r="P252" s="5"/>
      <c r="Q252" s="5"/>
      <c r="R252" s="5"/>
      <c r="S252" s="5"/>
      <c r="T252" s="5"/>
      <c r="U252" s="5"/>
      <c r="V252" s="5"/>
      <c r="W252" s="5"/>
    </row>
    <row r="253" spans="1:23" ht="12.75" customHeight="1">
      <c r="A253" s="5"/>
      <c r="B253" s="5"/>
      <c r="C253" s="5"/>
      <c r="D253" s="11"/>
      <c r="E253" s="5"/>
      <c r="F253" s="5"/>
      <c r="G253" s="5"/>
      <c r="H253" s="5"/>
      <c r="I253" s="5"/>
      <c r="J253" s="5"/>
      <c r="K253" s="5"/>
      <c r="L253" s="5"/>
      <c r="M253" s="5"/>
      <c r="N253" s="5"/>
      <c r="O253" s="5"/>
      <c r="P253" s="5"/>
      <c r="Q253" s="5"/>
      <c r="R253" s="5"/>
      <c r="S253" s="5"/>
      <c r="T253" s="5"/>
      <c r="U253" s="5"/>
      <c r="V253" s="5"/>
      <c r="W253" s="5"/>
    </row>
    <row r="254" spans="1:23" ht="12.75" customHeight="1">
      <c r="A254" s="5"/>
      <c r="B254" s="5"/>
      <c r="C254" s="5"/>
      <c r="D254" s="11"/>
      <c r="E254" s="5"/>
      <c r="F254" s="5"/>
      <c r="G254" s="5"/>
      <c r="H254" s="5"/>
      <c r="I254" s="5"/>
      <c r="J254" s="5"/>
      <c r="K254" s="5"/>
      <c r="L254" s="5"/>
      <c r="M254" s="5"/>
      <c r="N254" s="5"/>
      <c r="O254" s="5"/>
      <c r="P254" s="5"/>
      <c r="Q254" s="5"/>
      <c r="R254" s="5"/>
      <c r="S254" s="5"/>
      <c r="T254" s="5"/>
      <c r="U254" s="5"/>
      <c r="V254" s="5"/>
      <c r="W254" s="5"/>
    </row>
    <row r="255" spans="1:23" ht="12.75" customHeight="1">
      <c r="A255" s="5"/>
      <c r="B255" s="5"/>
      <c r="C255" s="5"/>
      <c r="D255" s="11"/>
      <c r="E255" s="5"/>
      <c r="F255" s="5"/>
      <c r="G255" s="5"/>
      <c r="H255" s="5"/>
      <c r="I255" s="5"/>
      <c r="J255" s="5"/>
      <c r="K255" s="5"/>
      <c r="L255" s="5"/>
      <c r="M255" s="5"/>
      <c r="N255" s="5"/>
      <c r="O255" s="5"/>
      <c r="P255" s="5"/>
      <c r="Q255" s="5"/>
      <c r="R255" s="5"/>
      <c r="S255" s="5"/>
      <c r="T255" s="5"/>
      <c r="U255" s="5"/>
      <c r="V255" s="5"/>
      <c r="W255" s="5"/>
    </row>
    <row r="256" spans="1:23" ht="12.75" customHeight="1">
      <c r="A256" s="5"/>
      <c r="B256" s="5"/>
      <c r="C256" s="5"/>
      <c r="D256" s="11"/>
      <c r="E256" s="5"/>
      <c r="F256" s="5"/>
      <c r="G256" s="5"/>
      <c r="H256" s="5"/>
      <c r="I256" s="5"/>
      <c r="J256" s="5"/>
      <c r="K256" s="5"/>
      <c r="L256" s="5"/>
      <c r="M256" s="5"/>
      <c r="N256" s="5"/>
      <c r="O256" s="5"/>
      <c r="P256" s="5"/>
      <c r="Q256" s="5"/>
      <c r="R256" s="5"/>
      <c r="S256" s="5"/>
      <c r="T256" s="5"/>
      <c r="U256" s="5"/>
      <c r="V256" s="5"/>
      <c r="W256" s="5"/>
    </row>
    <row r="257" spans="1:23" ht="12.75" customHeight="1">
      <c r="A257" s="5"/>
      <c r="B257" s="5"/>
      <c r="C257" s="5"/>
      <c r="D257" s="11"/>
      <c r="E257" s="5"/>
      <c r="F257" s="5"/>
      <c r="G257" s="5"/>
      <c r="H257" s="5"/>
      <c r="I257" s="5"/>
      <c r="J257" s="5"/>
      <c r="K257" s="5"/>
      <c r="L257" s="5"/>
      <c r="M257" s="5"/>
      <c r="N257" s="5"/>
      <c r="O257" s="5"/>
      <c r="P257" s="5"/>
      <c r="Q257" s="5"/>
      <c r="R257" s="5"/>
      <c r="S257" s="5"/>
      <c r="T257" s="5"/>
      <c r="U257" s="5"/>
      <c r="V257" s="5"/>
      <c r="W257" s="5"/>
    </row>
    <row r="258" spans="1:23" ht="12.75" customHeight="1">
      <c r="A258" s="5"/>
      <c r="B258" s="5"/>
      <c r="C258" s="5"/>
      <c r="D258" s="11"/>
      <c r="E258" s="5"/>
      <c r="F258" s="5"/>
      <c r="G258" s="5"/>
      <c r="H258" s="5"/>
      <c r="I258" s="5"/>
      <c r="J258" s="5"/>
      <c r="K258" s="5"/>
      <c r="L258" s="5"/>
      <c r="M258" s="5"/>
      <c r="N258" s="5"/>
      <c r="O258" s="5"/>
      <c r="P258" s="5"/>
      <c r="Q258" s="5"/>
      <c r="R258" s="5"/>
      <c r="S258" s="5"/>
      <c r="T258" s="5"/>
      <c r="U258" s="5"/>
      <c r="V258" s="5"/>
      <c r="W258" s="5"/>
    </row>
    <row r="259" spans="1:23" ht="12.75" customHeight="1">
      <c r="A259" s="5"/>
      <c r="B259" s="5"/>
      <c r="C259" s="5"/>
      <c r="D259" s="11"/>
      <c r="E259" s="5"/>
      <c r="F259" s="5"/>
      <c r="G259" s="5"/>
      <c r="H259" s="5"/>
      <c r="I259" s="5"/>
      <c r="J259" s="5"/>
      <c r="K259" s="5"/>
      <c r="L259" s="5"/>
      <c r="M259" s="5"/>
      <c r="N259" s="5"/>
      <c r="O259" s="5"/>
      <c r="P259" s="5"/>
      <c r="Q259" s="5"/>
      <c r="R259" s="5"/>
      <c r="S259" s="5"/>
      <c r="T259" s="5"/>
      <c r="U259" s="5"/>
      <c r="V259" s="5"/>
      <c r="W259" s="5"/>
    </row>
    <row r="260" spans="1:23" ht="12.75" customHeight="1">
      <c r="A260" s="5"/>
      <c r="B260" s="5"/>
      <c r="C260" s="5"/>
      <c r="D260" s="11"/>
      <c r="E260" s="5"/>
      <c r="F260" s="5"/>
      <c r="G260" s="5"/>
      <c r="H260" s="5"/>
      <c r="I260" s="5"/>
      <c r="J260" s="5"/>
      <c r="K260" s="5"/>
      <c r="L260" s="5"/>
      <c r="M260" s="5"/>
      <c r="N260" s="5"/>
      <c r="O260" s="5"/>
      <c r="P260" s="5"/>
      <c r="Q260" s="5"/>
      <c r="R260" s="5"/>
      <c r="S260" s="5"/>
      <c r="T260" s="5"/>
      <c r="U260" s="5"/>
      <c r="V260" s="5"/>
      <c r="W260" s="5"/>
    </row>
    <row r="261" spans="1:23" ht="15.75" customHeight="1"/>
    <row r="262" spans="1:23" ht="15.75" customHeight="1"/>
    <row r="263" spans="1:23" ht="15.75" customHeight="1"/>
    <row r="264" spans="1:23" ht="15.75" customHeight="1"/>
    <row r="265" spans="1:23" ht="15.75" customHeight="1"/>
    <row r="266" spans="1:23" ht="15.75" customHeight="1"/>
    <row r="267" spans="1:23" ht="15.75" customHeight="1"/>
    <row r="268" spans="1:23" ht="15.75" customHeight="1"/>
    <row r="269" spans="1:23" ht="15.75" customHeight="1"/>
    <row r="270" spans="1:23" ht="15.75" customHeight="1"/>
    <row r="271" spans="1:23" ht="15.75" customHeight="1"/>
    <row r="272" spans="1:23"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P12:P16"/>
    <mergeCell ref="H12:O12"/>
    <mergeCell ref="Q12:Q16"/>
    <mergeCell ref="R12:R15"/>
    <mergeCell ref="A1:S1"/>
    <mergeCell ref="A2:S2"/>
    <mergeCell ref="A3:S3"/>
    <mergeCell ref="A9:S9"/>
    <mergeCell ref="A10:S10"/>
    <mergeCell ref="A12:A16"/>
    <mergeCell ref="B12:B16"/>
    <mergeCell ref="S12:S16"/>
    <mergeCell ref="O13:O16"/>
    <mergeCell ref="N13:N16"/>
    <mergeCell ref="M13:M16"/>
    <mergeCell ref="L13:L15"/>
    <mergeCell ref="K13:K15"/>
    <mergeCell ref="J13:J15"/>
    <mergeCell ref="C49:H49"/>
    <mergeCell ref="C50:H50"/>
    <mergeCell ref="C12:C16"/>
    <mergeCell ref="D12:D16"/>
    <mergeCell ref="E12:F12"/>
    <mergeCell ref="G12:G16"/>
    <mergeCell ref="E13:E16"/>
    <mergeCell ref="F13:F15"/>
  </mergeCells>
  <conditionalFormatting sqref="F27">
    <cfRule type="containsText" dxfId="161" priority="1" stopIfTrue="1" operator="containsText" text="N">
      <formula>NOT(ISERROR(SEARCH(("N"),(F27))))</formula>
    </cfRule>
  </conditionalFormatting>
  <conditionalFormatting sqref="F27">
    <cfRule type="containsText" dxfId="160" priority="2" stopIfTrue="1" operator="containsText" text="S">
      <formula>NOT(ISERROR(SEARCH(("S"),(F27))))</formula>
    </cfRule>
  </conditionalFormatting>
  <pageMargins left="0.511811024" right="0.511811024" top="0.78740157499999996" bottom="0.78740157499999996" header="0" footer="0"/>
  <pageSetup paperSize="9" scale="46" fitToHeight="0" orientation="landscape" r:id="rId1"/>
  <rowBreaks count="1" manualBreakCount="1">
    <brk id="29" max="1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00"/>
  <sheetViews>
    <sheetView view="pageBreakPreview" topLeftCell="A53" zoomScale="60" zoomScaleNormal="100" workbookViewId="0">
      <selection activeCell="P84" sqref="P84"/>
    </sheetView>
  </sheetViews>
  <sheetFormatPr defaultColWidth="12.5703125" defaultRowHeight="15" customHeight="1"/>
  <cols>
    <col min="1" max="1" width="9.28515625" customWidth="1"/>
    <col min="2" max="2" width="64.42578125" customWidth="1"/>
    <col min="3" max="3" width="20.7109375" customWidth="1"/>
    <col min="4" max="4" width="18.7109375" customWidth="1"/>
    <col min="5" max="5" width="14.140625" customWidth="1"/>
    <col min="6" max="6" width="22.42578125" customWidth="1"/>
    <col min="7" max="25" width="9.140625" customWidth="1"/>
  </cols>
  <sheetData>
    <row r="1" spans="1:25" ht="18" customHeight="1">
      <c r="A1" s="693" t="str">
        <f>Resumo!A1</f>
        <v xml:space="preserve">TRIBUNAL REGIONAL ELEITORAL DO PARANÁ </v>
      </c>
      <c r="B1" s="694"/>
      <c r="C1" s="694"/>
      <c r="D1" s="694"/>
      <c r="E1" s="694"/>
      <c r="F1" s="694"/>
      <c r="G1" s="5"/>
      <c r="H1" s="5"/>
      <c r="I1" s="5"/>
      <c r="J1" s="5"/>
      <c r="K1" s="5"/>
      <c r="L1" s="5"/>
      <c r="M1" s="5"/>
      <c r="N1" s="5"/>
      <c r="O1" s="5"/>
      <c r="P1" s="5"/>
      <c r="Q1" s="5"/>
      <c r="R1" s="5"/>
      <c r="S1" s="5"/>
      <c r="T1" s="5"/>
      <c r="U1" s="5"/>
      <c r="V1" s="5"/>
      <c r="W1" s="5"/>
      <c r="X1" s="5"/>
      <c r="Y1" s="5"/>
    </row>
    <row r="2" spans="1:25" ht="12.75" customHeight="1">
      <c r="A2" s="695" t="str">
        <f>Resumo!A2</f>
        <v>Planilha de Custos e Formação de Preços - Estimativa TRE-PR</v>
      </c>
      <c r="B2" s="694"/>
      <c r="C2" s="694"/>
      <c r="D2" s="694"/>
      <c r="E2" s="694"/>
      <c r="F2" s="694"/>
      <c r="G2" s="5"/>
      <c r="H2" s="5"/>
      <c r="I2" s="5"/>
      <c r="J2" s="5"/>
      <c r="K2" s="5"/>
      <c r="L2" s="5"/>
      <c r="M2" s="5"/>
      <c r="N2" s="5"/>
      <c r="O2" s="5"/>
      <c r="P2" s="5"/>
      <c r="Q2" s="5"/>
      <c r="R2" s="5"/>
      <c r="S2" s="5"/>
      <c r="T2" s="5"/>
      <c r="U2" s="5"/>
      <c r="V2" s="5"/>
      <c r="W2" s="5"/>
      <c r="X2" s="5"/>
      <c r="Y2" s="5"/>
    </row>
    <row r="3" spans="1:25" ht="12.75" customHeight="1">
      <c r="A3" s="696" t="str">
        <f>Resumo!A3</f>
        <v>Postos de Serviços Da Capital - Limpeza, Copeiragem, Jardinagem, Recepcionista, Encarregado e Supervisor.</v>
      </c>
      <c r="B3" s="694"/>
      <c r="C3" s="694"/>
      <c r="D3" s="694"/>
      <c r="E3" s="694"/>
      <c r="F3" s="694"/>
      <c r="G3" s="5"/>
      <c r="H3" s="5"/>
      <c r="I3" s="5"/>
      <c r="J3" s="5"/>
      <c r="K3" s="5"/>
      <c r="L3" s="5"/>
      <c r="M3" s="5"/>
      <c r="N3" s="5"/>
      <c r="O3" s="5"/>
      <c r="P3" s="5"/>
      <c r="Q3" s="5"/>
      <c r="R3" s="5"/>
      <c r="S3" s="5"/>
      <c r="T3" s="5"/>
      <c r="U3" s="5"/>
      <c r="V3" s="5"/>
      <c r="W3" s="5"/>
      <c r="X3" s="5"/>
      <c r="Y3" s="5"/>
    </row>
    <row r="4" spans="1:25" ht="12.75" customHeight="1">
      <c r="A4" s="5"/>
      <c r="B4" s="5"/>
      <c r="C4" s="5"/>
      <c r="D4" s="5"/>
      <c r="E4" s="5"/>
      <c r="F4" s="5"/>
      <c r="G4" s="5"/>
      <c r="H4" s="5"/>
      <c r="I4" s="5"/>
      <c r="J4" s="5"/>
      <c r="K4" s="5"/>
      <c r="L4" s="5"/>
      <c r="M4" s="5"/>
      <c r="N4" s="5"/>
      <c r="O4" s="5"/>
      <c r="P4" s="5"/>
      <c r="Q4" s="5"/>
      <c r="R4" s="5"/>
      <c r="S4" s="5"/>
      <c r="T4" s="5"/>
      <c r="U4" s="5"/>
      <c r="V4" s="5"/>
      <c r="W4" s="5"/>
      <c r="X4" s="5"/>
      <c r="Y4" s="5"/>
    </row>
    <row r="5" spans="1:25" ht="12.75" customHeight="1" thickBot="1">
      <c r="A5" s="5"/>
      <c r="B5" s="5"/>
      <c r="C5" s="5"/>
      <c r="D5" s="5"/>
      <c r="E5" s="5"/>
      <c r="F5" s="5"/>
      <c r="G5" s="5"/>
      <c r="H5" s="5"/>
      <c r="I5" s="5"/>
      <c r="J5" s="5"/>
      <c r="K5" s="5"/>
      <c r="L5" s="5"/>
      <c r="M5" s="5"/>
      <c r="N5" s="5"/>
      <c r="O5" s="5"/>
      <c r="P5" s="5"/>
      <c r="Q5" s="5"/>
      <c r="R5" s="5"/>
      <c r="S5" s="5"/>
      <c r="T5" s="5"/>
      <c r="U5" s="5"/>
      <c r="V5" s="5"/>
      <c r="W5" s="5"/>
      <c r="X5" s="5"/>
      <c r="Y5" s="5"/>
    </row>
    <row r="6" spans="1:25" ht="12.75" customHeight="1">
      <c r="A6" s="670" t="str">
        <f>Resumo!A9</f>
        <v xml:space="preserve">EMPRESA </v>
      </c>
      <c r="B6" s="609"/>
      <c r="C6" s="609"/>
      <c r="D6" s="609"/>
      <c r="E6" s="609"/>
      <c r="F6" s="609"/>
      <c r="G6" s="5"/>
      <c r="H6" s="5"/>
      <c r="I6" s="5"/>
      <c r="J6" s="5"/>
      <c r="K6" s="5"/>
      <c r="L6" s="5"/>
      <c r="M6" s="5"/>
      <c r="N6" s="5"/>
      <c r="O6" s="5"/>
      <c r="P6" s="5"/>
      <c r="Q6" s="5"/>
      <c r="R6" s="5"/>
      <c r="S6" s="5"/>
      <c r="T6" s="5"/>
      <c r="U6" s="5"/>
      <c r="V6" s="5"/>
      <c r="W6" s="5"/>
      <c r="X6" s="5"/>
      <c r="Y6" s="5"/>
    </row>
    <row r="7" spans="1:25" ht="12.75" customHeight="1" thickBot="1">
      <c r="A7" s="671" t="str">
        <f>Resumo!A10</f>
        <v>CNPJ</v>
      </c>
      <c r="B7" s="612"/>
      <c r="C7" s="612"/>
      <c r="D7" s="612"/>
      <c r="E7" s="612"/>
      <c r="F7" s="612"/>
      <c r="G7" s="5"/>
      <c r="H7" s="5"/>
      <c r="I7" s="5"/>
      <c r="J7" s="5"/>
      <c r="K7" s="5"/>
      <c r="L7" s="5"/>
      <c r="M7" s="5"/>
      <c r="N7" s="5"/>
      <c r="O7" s="5"/>
      <c r="P7" s="5"/>
      <c r="Q7" s="5"/>
      <c r="R7" s="5"/>
      <c r="S7" s="5"/>
      <c r="T7" s="5"/>
      <c r="U7" s="5"/>
      <c r="V7" s="5"/>
      <c r="W7" s="5"/>
      <c r="X7" s="5"/>
      <c r="Y7" s="5"/>
    </row>
    <row r="8" spans="1:25" ht="12.75" customHeight="1" thickBot="1">
      <c r="A8" s="5"/>
      <c r="B8" s="8"/>
      <c r="C8" s="8"/>
      <c r="D8" s="8"/>
      <c r="E8" s="8"/>
      <c r="F8" s="8"/>
      <c r="G8" s="5"/>
      <c r="H8" s="5"/>
      <c r="I8" s="5"/>
      <c r="J8" s="5"/>
      <c r="K8" s="5"/>
      <c r="L8" s="5"/>
      <c r="M8" s="5"/>
      <c r="N8" s="5"/>
      <c r="O8" s="5"/>
      <c r="P8" s="5"/>
      <c r="Q8" s="5"/>
      <c r="R8" s="5"/>
      <c r="S8" s="5"/>
      <c r="T8" s="5"/>
      <c r="U8" s="5"/>
      <c r="V8" s="5"/>
      <c r="W8" s="5"/>
      <c r="X8" s="5"/>
      <c r="Y8" s="5"/>
    </row>
    <row r="9" spans="1:25" ht="33" customHeight="1" thickBot="1">
      <c r="A9" s="691" t="s">
        <v>391</v>
      </c>
      <c r="B9" s="647"/>
      <c r="C9" s="647"/>
      <c r="D9" s="647"/>
      <c r="E9" s="647"/>
      <c r="F9" s="647"/>
      <c r="G9" s="5"/>
      <c r="H9" s="5"/>
      <c r="I9" s="5"/>
      <c r="J9" s="5"/>
      <c r="K9" s="5"/>
      <c r="L9" s="5"/>
      <c r="M9" s="5"/>
      <c r="N9" s="5"/>
      <c r="O9" s="5"/>
      <c r="P9" s="5"/>
      <c r="Q9" s="5"/>
      <c r="R9" s="5"/>
      <c r="S9" s="5"/>
      <c r="T9" s="5"/>
      <c r="U9" s="5"/>
      <c r="V9" s="5"/>
      <c r="W9" s="5"/>
      <c r="X9" s="5"/>
      <c r="Y9" s="5"/>
    </row>
    <row r="10" spans="1:25" ht="12.75" customHeight="1">
      <c r="A10" s="5"/>
      <c r="B10" s="5"/>
      <c r="C10" s="5"/>
      <c r="D10" s="5"/>
      <c r="E10" s="5"/>
      <c r="F10" s="5"/>
      <c r="G10" s="5"/>
      <c r="H10" s="5"/>
      <c r="I10" s="5"/>
      <c r="J10" s="5"/>
      <c r="K10" s="5"/>
      <c r="L10" s="5"/>
      <c r="M10" s="5"/>
      <c r="N10" s="5"/>
      <c r="O10" s="5"/>
      <c r="P10" s="5"/>
      <c r="Q10" s="5"/>
      <c r="R10" s="5"/>
      <c r="S10" s="5"/>
      <c r="T10" s="5"/>
      <c r="U10" s="5"/>
      <c r="V10" s="5"/>
      <c r="W10" s="5"/>
      <c r="X10" s="5"/>
      <c r="Y10" s="5"/>
    </row>
    <row r="11" spans="1:25" ht="12.75" customHeight="1">
      <c r="A11" s="5"/>
      <c r="B11" s="5"/>
      <c r="C11" s="5"/>
      <c r="D11" s="5"/>
      <c r="E11" s="5"/>
      <c r="F11" s="5"/>
      <c r="G11" s="5"/>
      <c r="H11" s="5"/>
      <c r="I11" s="5"/>
      <c r="J11" s="5"/>
      <c r="K11" s="5"/>
      <c r="L11" s="5"/>
      <c r="M11" s="5"/>
      <c r="N11" s="5"/>
      <c r="O11" s="5"/>
      <c r="P11" s="5"/>
      <c r="Q11" s="5"/>
      <c r="R11" s="5"/>
      <c r="S11" s="5"/>
      <c r="T11" s="5"/>
      <c r="U11" s="5"/>
      <c r="V11" s="5"/>
      <c r="W11" s="5"/>
      <c r="X11" s="5"/>
      <c r="Y11" s="5"/>
    </row>
    <row r="12" spans="1:25" ht="25.5" customHeight="1">
      <c r="A12" s="327" t="s">
        <v>562</v>
      </c>
      <c r="B12" s="234"/>
      <c r="C12" s="234"/>
      <c r="D12" s="234"/>
      <c r="E12" s="692"/>
      <c r="F12" s="673"/>
      <c r="G12" s="5"/>
      <c r="H12" s="5"/>
      <c r="I12" s="5"/>
      <c r="J12" s="5"/>
      <c r="K12" s="5"/>
      <c r="L12" s="5"/>
      <c r="M12" s="5"/>
      <c r="N12" s="5"/>
      <c r="O12" s="5"/>
      <c r="P12" s="5"/>
      <c r="Q12" s="5"/>
      <c r="R12" s="5"/>
      <c r="S12" s="5"/>
      <c r="T12" s="5"/>
      <c r="U12" s="5"/>
      <c r="V12" s="5"/>
      <c r="W12" s="5"/>
      <c r="X12" s="5"/>
      <c r="Y12" s="5"/>
    </row>
    <row r="13" spans="1:25" ht="12.75">
      <c r="A13" s="446" t="s">
        <v>44</v>
      </c>
      <c r="B13" s="408" t="s">
        <v>202</v>
      </c>
      <c r="C13" s="408" t="s">
        <v>392</v>
      </c>
      <c r="D13" s="408" t="s">
        <v>393</v>
      </c>
      <c r="E13" s="408" t="s">
        <v>204</v>
      </c>
      <c r="F13" s="409" t="s">
        <v>550</v>
      </c>
      <c r="G13" s="5"/>
      <c r="H13" s="5"/>
      <c r="I13" s="5"/>
      <c r="J13" s="5"/>
      <c r="K13" s="5"/>
      <c r="L13" s="5"/>
      <c r="M13" s="5"/>
      <c r="N13" s="5"/>
      <c r="O13" s="5"/>
      <c r="P13" s="5"/>
      <c r="Q13" s="5"/>
      <c r="R13" s="5"/>
      <c r="S13" s="5"/>
      <c r="T13" s="5"/>
      <c r="U13" s="5"/>
      <c r="V13" s="5"/>
      <c r="W13" s="5"/>
      <c r="X13" s="5"/>
      <c r="Y13" s="5"/>
    </row>
    <row r="14" spans="1:25" ht="38.25">
      <c r="A14" s="384">
        <v>1</v>
      </c>
      <c r="B14" s="379" t="s">
        <v>395</v>
      </c>
      <c r="C14" s="382">
        <v>3</v>
      </c>
      <c r="D14" s="404">
        <v>10</v>
      </c>
      <c r="E14" s="390"/>
      <c r="F14" s="385">
        <f t="shared" ref="F14:F21" si="0">ROUND(((C14*E14)/D14),2)</f>
        <v>0</v>
      </c>
      <c r="G14" s="5"/>
      <c r="H14" s="5"/>
      <c r="I14" s="5"/>
      <c r="J14" s="5"/>
      <c r="K14" s="5"/>
      <c r="L14" s="5"/>
      <c r="M14" s="5"/>
      <c r="N14" s="5"/>
      <c r="O14" s="5"/>
      <c r="P14" s="5"/>
      <c r="Q14" s="5"/>
      <c r="R14" s="5"/>
      <c r="S14" s="5"/>
      <c r="T14" s="5"/>
      <c r="U14" s="5"/>
      <c r="V14" s="5"/>
      <c r="W14" s="5"/>
      <c r="X14" s="5"/>
      <c r="Y14" s="5"/>
    </row>
    <row r="15" spans="1:25" ht="25.5">
      <c r="A15" s="384">
        <v>2</v>
      </c>
      <c r="B15" s="379" t="s">
        <v>396</v>
      </c>
      <c r="C15" s="382">
        <v>2</v>
      </c>
      <c r="D15" s="404">
        <v>10</v>
      </c>
      <c r="E15" s="390"/>
      <c r="F15" s="385">
        <f t="shared" si="0"/>
        <v>0</v>
      </c>
      <c r="G15" s="5"/>
      <c r="H15" s="5"/>
      <c r="I15" s="5"/>
      <c r="J15" s="5"/>
      <c r="K15" s="5"/>
      <c r="L15" s="5"/>
      <c r="M15" s="5"/>
      <c r="N15" s="5"/>
      <c r="O15" s="5"/>
      <c r="P15" s="5"/>
      <c r="Q15" s="5"/>
      <c r="R15" s="5"/>
      <c r="S15" s="5"/>
      <c r="T15" s="5"/>
      <c r="U15" s="5"/>
      <c r="V15" s="5"/>
      <c r="W15" s="5"/>
      <c r="X15" s="5"/>
      <c r="Y15" s="5"/>
    </row>
    <row r="16" spans="1:25" ht="25.5">
      <c r="A16" s="384">
        <v>3</v>
      </c>
      <c r="B16" s="379" t="s">
        <v>397</v>
      </c>
      <c r="C16" s="382">
        <v>2</v>
      </c>
      <c r="D16" s="404">
        <v>10</v>
      </c>
      <c r="E16" s="390"/>
      <c r="F16" s="385">
        <f t="shared" si="0"/>
        <v>0</v>
      </c>
      <c r="G16" s="5"/>
      <c r="H16" s="5"/>
      <c r="I16" s="5"/>
      <c r="J16" s="5"/>
      <c r="K16" s="5"/>
      <c r="L16" s="5"/>
      <c r="M16" s="5"/>
      <c r="N16" s="5"/>
      <c r="O16" s="5"/>
      <c r="P16" s="5"/>
      <c r="Q16" s="5"/>
      <c r="R16" s="5"/>
      <c r="S16" s="5"/>
      <c r="T16" s="5"/>
      <c r="U16" s="5"/>
      <c r="V16" s="5"/>
      <c r="W16" s="5"/>
      <c r="X16" s="5"/>
      <c r="Y16" s="5"/>
    </row>
    <row r="17" spans="1:25" ht="38.25">
      <c r="A17" s="384">
        <v>4</v>
      </c>
      <c r="B17" s="379" t="s">
        <v>398</v>
      </c>
      <c r="C17" s="382">
        <v>2</v>
      </c>
      <c r="D17" s="404">
        <v>10</v>
      </c>
      <c r="E17" s="390"/>
      <c r="F17" s="385">
        <f t="shared" si="0"/>
        <v>0</v>
      </c>
      <c r="G17" s="5"/>
      <c r="H17" s="5"/>
      <c r="I17" s="5"/>
      <c r="J17" s="5"/>
      <c r="K17" s="5"/>
      <c r="L17" s="5"/>
      <c r="M17" s="5"/>
      <c r="N17" s="5"/>
      <c r="O17" s="5"/>
      <c r="P17" s="5"/>
      <c r="Q17" s="5"/>
      <c r="R17" s="5"/>
      <c r="S17" s="5"/>
      <c r="T17" s="5"/>
      <c r="U17" s="5"/>
      <c r="V17" s="5"/>
      <c r="W17" s="5"/>
      <c r="X17" s="5"/>
      <c r="Y17" s="5"/>
    </row>
    <row r="18" spans="1:25" ht="38.25">
      <c r="A18" s="384">
        <v>5</v>
      </c>
      <c r="B18" s="379" t="s">
        <v>399</v>
      </c>
      <c r="C18" s="382">
        <v>3</v>
      </c>
      <c r="D18" s="404">
        <v>10</v>
      </c>
      <c r="E18" s="390"/>
      <c r="F18" s="385">
        <f t="shared" si="0"/>
        <v>0</v>
      </c>
      <c r="G18" s="5"/>
      <c r="H18" s="5"/>
      <c r="I18" s="5"/>
      <c r="J18" s="5"/>
      <c r="K18" s="5"/>
      <c r="L18" s="5"/>
      <c r="M18" s="5"/>
      <c r="N18" s="5"/>
      <c r="O18" s="5"/>
      <c r="P18" s="5"/>
      <c r="Q18" s="5"/>
      <c r="R18" s="5"/>
      <c r="S18" s="5"/>
      <c r="T18" s="5"/>
      <c r="U18" s="5"/>
      <c r="V18" s="5"/>
      <c r="W18" s="5"/>
      <c r="X18" s="5"/>
      <c r="Y18" s="5"/>
    </row>
    <row r="19" spans="1:25" ht="38.25">
      <c r="A19" s="384">
        <v>6</v>
      </c>
      <c r="B19" s="379" t="s">
        <v>400</v>
      </c>
      <c r="C19" s="382">
        <v>3</v>
      </c>
      <c r="D19" s="404">
        <v>10</v>
      </c>
      <c r="E19" s="390"/>
      <c r="F19" s="385">
        <f t="shared" si="0"/>
        <v>0</v>
      </c>
      <c r="G19" s="5"/>
      <c r="H19" s="5"/>
      <c r="I19" s="5"/>
      <c r="J19" s="5"/>
      <c r="K19" s="5"/>
      <c r="L19" s="5"/>
      <c r="M19" s="5"/>
      <c r="N19" s="5"/>
      <c r="O19" s="5"/>
      <c r="P19" s="5"/>
      <c r="Q19" s="5"/>
      <c r="R19" s="5"/>
      <c r="S19" s="5"/>
      <c r="T19" s="5"/>
      <c r="U19" s="5"/>
      <c r="V19" s="5"/>
      <c r="W19" s="5"/>
      <c r="X19" s="5"/>
      <c r="Y19" s="5"/>
    </row>
    <row r="20" spans="1:25" ht="38.25">
      <c r="A20" s="384">
        <v>7</v>
      </c>
      <c r="B20" s="379" t="s">
        <v>401</v>
      </c>
      <c r="C20" s="382">
        <v>1</v>
      </c>
      <c r="D20" s="404">
        <v>30</v>
      </c>
      <c r="E20" s="390"/>
      <c r="F20" s="385">
        <f>ROUND(((C20*E20)/D20),2)</f>
        <v>0</v>
      </c>
      <c r="G20" s="5"/>
      <c r="H20" s="5"/>
      <c r="I20" s="5"/>
      <c r="J20" s="5"/>
      <c r="K20" s="5"/>
      <c r="L20" s="5"/>
      <c r="M20" s="5"/>
      <c r="N20" s="5"/>
      <c r="O20" s="5"/>
      <c r="P20" s="5"/>
      <c r="Q20" s="5"/>
      <c r="R20" s="5"/>
      <c r="S20" s="5"/>
      <c r="T20" s="5"/>
      <c r="U20" s="5"/>
      <c r="V20" s="5"/>
      <c r="W20" s="5"/>
      <c r="X20" s="5"/>
      <c r="Y20" s="5"/>
    </row>
    <row r="21" spans="1:25" ht="25.5">
      <c r="A21" s="393">
        <v>8</v>
      </c>
      <c r="B21" s="487" t="s">
        <v>402</v>
      </c>
      <c r="C21" s="394">
        <v>5</v>
      </c>
      <c r="D21" s="488">
        <v>10</v>
      </c>
      <c r="E21" s="400"/>
      <c r="F21" s="396">
        <f t="shared" si="0"/>
        <v>0</v>
      </c>
      <c r="G21" s="50"/>
      <c r="H21" s="5"/>
      <c r="I21" s="5"/>
      <c r="J21" s="5"/>
      <c r="K21" s="5"/>
      <c r="L21" s="5"/>
      <c r="M21" s="5"/>
      <c r="N21" s="5"/>
      <c r="O21" s="5"/>
      <c r="P21" s="5"/>
      <c r="Q21" s="5"/>
      <c r="R21" s="5"/>
      <c r="S21" s="5"/>
      <c r="T21" s="5"/>
      <c r="U21" s="5"/>
      <c r="V21" s="5"/>
      <c r="W21" s="5"/>
      <c r="X21" s="5"/>
      <c r="Y21" s="5"/>
    </row>
    <row r="22" spans="1:25" ht="13.5" thickBot="1">
      <c r="A22" s="182"/>
      <c r="B22" s="225"/>
      <c r="C22" s="156"/>
      <c r="D22" s="226"/>
      <c r="E22" s="157"/>
      <c r="F22" s="224"/>
      <c r="G22" s="5"/>
      <c r="H22" s="5"/>
      <c r="I22" s="5"/>
      <c r="J22" s="5"/>
      <c r="K22" s="5"/>
      <c r="L22" s="5"/>
      <c r="M22" s="5"/>
      <c r="N22" s="5"/>
      <c r="O22" s="5"/>
      <c r="P22" s="5"/>
      <c r="Q22" s="5"/>
      <c r="R22" s="5"/>
      <c r="S22" s="5"/>
      <c r="T22" s="5"/>
      <c r="U22" s="5"/>
      <c r="V22" s="5"/>
      <c r="W22" s="5"/>
      <c r="X22" s="5"/>
      <c r="Y22" s="5"/>
    </row>
    <row r="23" spans="1:25" ht="13.5" thickBot="1">
      <c r="A23" s="182"/>
      <c r="B23" s="5"/>
      <c r="C23" s="5"/>
      <c r="D23" s="5"/>
      <c r="E23" s="35" t="s">
        <v>549</v>
      </c>
      <c r="F23" s="158">
        <f>SUM(F14:F21)</f>
        <v>0</v>
      </c>
      <c r="G23" s="5"/>
      <c r="H23" s="5"/>
      <c r="I23" s="5"/>
      <c r="J23" s="5"/>
      <c r="K23" s="5"/>
      <c r="L23" s="5"/>
      <c r="M23" s="5"/>
      <c r="N23" s="5"/>
      <c r="O23" s="5"/>
      <c r="P23" s="5"/>
      <c r="Q23" s="5"/>
      <c r="R23" s="5"/>
      <c r="S23" s="5"/>
      <c r="T23" s="5"/>
      <c r="U23" s="5"/>
      <c r="V23" s="5"/>
      <c r="W23" s="5"/>
      <c r="X23" s="5"/>
      <c r="Y23" s="5"/>
    </row>
    <row r="24" spans="1:25" ht="12.75">
      <c r="A24" s="182"/>
      <c r="B24" s="225"/>
      <c r="C24" s="156"/>
      <c r="D24" s="226"/>
      <c r="E24" s="157"/>
      <c r="F24" s="224"/>
      <c r="G24" s="5"/>
      <c r="H24" s="5"/>
      <c r="I24" s="5"/>
      <c r="J24" s="5"/>
      <c r="K24" s="5"/>
      <c r="L24" s="5"/>
      <c r="M24" s="5"/>
      <c r="N24" s="5"/>
      <c r="O24" s="5"/>
      <c r="P24" s="5"/>
      <c r="Q24" s="5"/>
      <c r="R24" s="5"/>
      <c r="S24" s="5"/>
      <c r="T24" s="5"/>
      <c r="U24" s="5"/>
      <c r="V24" s="5"/>
      <c r="W24" s="5"/>
      <c r="X24" s="5"/>
      <c r="Y24" s="5"/>
    </row>
    <row r="25" spans="1:25" ht="12.75">
      <c r="A25" s="182"/>
      <c r="B25" s="5"/>
      <c r="C25" s="5"/>
      <c r="D25" s="5"/>
      <c r="E25" s="17"/>
      <c r="F25" s="203"/>
      <c r="G25" s="5"/>
      <c r="H25" s="5"/>
      <c r="I25" s="5"/>
      <c r="J25" s="5"/>
      <c r="K25" s="5"/>
      <c r="L25" s="5"/>
      <c r="M25" s="5"/>
      <c r="N25" s="5"/>
      <c r="O25" s="5"/>
      <c r="P25" s="5"/>
      <c r="Q25" s="5"/>
      <c r="R25" s="5"/>
      <c r="S25" s="5"/>
      <c r="T25" s="5"/>
      <c r="U25" s="5"/>
      <c r="V25" s="5"/>
      <c r="W25" s="5"/>
      <c r="X25" s="5"/>
      <c r="Y25" s="5"/>
    </row>
    <row r="26" spans="1:25" ht="12.75">
      <c r="A26" s="5"/>
      <c r="B26" s="5"/>
      <c r="C26" s="5"/>
      <c r="D26" s="5"/>
      <c r="E26" s="5"/>
      <c r="F26" s="5"/>
      <c r="G26" s="5"/>
      <c r="H26" s="5"/>
      <c r="I26" s="5"/>
      <c r="J26" s="5"/>
      <c r="K26" s="5"/>
      <c r="L26" s="5"/>
      <c r="M26" s="5"/>
      <c r="N26" s="5"/>
      <c r="O26" s="5"/>
      <c r="P26" s="5"/>
      <c r="Q26" s="5"/>
      <c r="R26" s="5"/>
      <c r="S26" s="5"/>
      <c r="T26" s="5"/>
      <c r="U26" s="5"/>
      <c r="V26" s="5"/>
      <c r="W26" s="5"/>
      <c r="X26" s="5"/>
      <c r="Y26" s="5"/>
    </row>
    <row r="27" spans="1:25" ht="15.75">
      <c r="A27" s="234" t="s">
        <v>563</v>
      </c>
      <c r="B27" s="234"/>
      <c r="C27" s="234"/>
      <c r="D27" s="234"/>
      <c r="E27" s="692"/>
      <c r="F27" s="673"/>
      <c r="G27" s="5"/>
      <c r="H27" s="5"/>
      <c r="I27" s="5"/>
      <c r="J27" s="5"/>
      <c r="K27" s="5"/>
      <c r="L27" s="5"/>
      <c r="M27" s="5"/>
      <c r="N27" s="5"/>
      <c r="O27" s="5"/>
      <c r="P27" s="5"/>
      <c r="Q27" s="5"/>
      <c r="R27" s="5"/>
      <c r="S27" s="5"/>
      <c r="T27" s="5"/>
      <c r="U27" s="5"/>
      <c r="V27" s="5"/>
      <c r="W27" s="5"/>
      <c r="X27" s="5"/>
      <c r="Y27" s="5"/>
    </row>
    <row r="28" spans="1:25" ht="12.75">
      <c r="A28" s="380" t="s">
        <v>44</v>
      </c>
      <c r="B28" s="380" t="s">
        <v>202</v>
      </c>
      <c r="C28" s="380" t="s">
        <v>392</v>
      </c>
      <c r="D28" s="380" t="s">
        <v>393</v>
      </c>
      <c r="E28" s="380" t="s">
        <v>204</v>
      </c>
      <c r="F28" s="380" t="s">
        <v>394</v>
      </c>
      <c r="G28" s="5"/>
      <c r="H28" s="5"/>
      <c r="I28" s="5"/>
      <c r="J28" s="5"/>
      <c r="K28" s="5"/>
      <c r="L28" s="5"/>
      <c r="M28" s="5"/>
      <c r="N28" s="5"/>
      <c r="O28" s="5"/>
      <c r="P28" s="5"/>
      <c r="Q28" s="5"/>
      <c r="R28" s="5"/>
      <c r="S28" s="5"/>
      <c r="T28" s="5"/>
      <c r="U28" s="5"/>
      <c r="V28" s="5"/>
      <c r="W28" s="5"/>
      <c r="X28" s="5"/>
      <c r="Y28" s="5"/>
    </row>
    <row r="29" spans="1:25" ht="38.25">
      <c r="A29" s="381">
        <v>1</v>
      </c>
      <c r="B29" s="379" t="s">
        <v>403</v>
      </c>
      <c r="C29" s="382">
        <v>1</v>
      </c>
      <c r="D29" s="404">
        <v>10</v>
      </c>
      <c r="E29" s="390"/>
      <c r="F29" s="349">
        <f t="shared" ref="F29:F37" si="1">ROUND(((C29*E29)/D29),2)</f>
        <v>0</v>
      </c>
      <c r="G29" s="5"/>
      <c r="H29" s="5"/>
      <c r="I29" s="5"/>
      <c r="J29" s="5"/>
      <c r="K29" s="5"/>
      <c r="L29" s="5"/>
      <c r="M29" s="5"/>
      <c r="N29" s="5"/>
      <c r="O29" s="5"/>
      <c r="P29" s="5"/>
      <c r="Q29" s="5"/>
      <c r="R29" s="5"/>
      <c r="S29" s="5"/>
      <c r="T29" s="5"/>
      <c r="U29" s="5"/>
      <c r="V29" s="5"/>
      <c r="W29" s="5"/>
      <c r="X29" s="5"/>
      <c r="Y29" s="5"/>
    </row>
    <row r="30" spans="1:25" ht="38.25">
      <c r="A30" s="381">
        <v>2</v>
      </c>
      <c r="B30" s="379" t="s">
        <v>404</v>
      </c>
      <c r="C30" s="382">
        <v>3</v>
      </c>
      <c r="D30" s="404">
        <v>10</v>
      </c>
      <c r="E30" s="390"/>
      <c r="F30" s="349">
        <f t="shared" si="1"/>
        <v>0</v>
      </c>
      <c r="G30" s="5"/>
      <c r="H30" s="5"/>
      <c r="I30" s="5"/>
      <c r="J30" s="5"/>
      <c r="K30" s="5"/>
      <c r="L30" s="5"/>
      <c r="M30" s="5"/>
      <c r="N30" s="5"/>
      <c r="O30" s="5"/>
      <c r="P30" s="5"/>
      <c r="Q30" s="5"/>
      <c r="R30" s="5"/>
      <c r="S30" s="5"/>
      <c r="T30" s="5"/>
      <c r="U30" s="5"/>
      <c r="V30" s="5"/>
      <c r="W30" s="5"/>
      <c r="X30" s="5"/>
      <c r="Y30" s="5"/>
    </row>
    <row r="31" spans="1:25" ht="25.5">
      <c r="A31" s="381">
        <v>3</v>
      </c>
      <c r="B31" s="379" t="s">
        <v>405</v>
      </c>
      <c r="C31" s="382">
        <v>2</v>
      </c>
      <c r="D31" s="404">
        <v>10</v>
      </c>
      <c r="E31" s="390"/>
      <c r="F31" s="349">
        <f t="shared" si="1"/>
        <v>0</v>
      </c>
      <c r="G31" s="5"/>
      <c r="H31" s="5"/>
      <c r="I31" s="5"/>
      <c r="J31" s="5"/>
      <c r="K31" s="5"/>
      <c r="L31" s="5"/>
      <c r="M31" s="5"/>
      <c r="N31" s="5"/>
      <c r="O31" s="5"/>
      <c r="P31" s="5"/>
      <c r="Q31" s="5"/>
      <c r="R31" s="5"/>
      <c r="S31" s="5"/>
      <c r="T31" s="5"/>
      <c r="U31" s="5"/>
      <c r="V31" s="5"/>
      <c r="W31" s="5"/>
      <c r="X31" s="5"/>
      <c r="Y31" s="5"/>
    </row>
    <row r="32" spans="1:25" ht="25.5">
      <c r="A32" s="498">
        <v>4</v>
      </c>
      <c r="B32" s="499" t="s">
        <v>406</v>
      </c>
      <c r="C32" s="500">
        <v>2</v>
      </c>
      <c r="D32" s="501">
        <v>10</v>
      </c>
      <c r="E32" s="440"/>
      <c r="F32" s="437">
        <f t="shared" si="1"/>
        <v>0</v>
      </c>
      <c r="G32" s="5"/>
      <c r="H32" s="5"/>
      <c r="I32" s="5"/>
      <c r="J32" s="5"/>
      <c r="K32" s="5"/>
      <c r="L32" s="5"/>
      <c r="M32" s="5"/>
      <c r="N32" s="5"/>
      <c r="O32" s="5"/>
      <c r="P32" s="5"/>
      <c r="Q32" s="5"/>
      <c r="R32" s="5"/>
      <c r="S32" s="5"/>
      <c r="T32" s="5"/>
      <c r="U32" s="5"/>
      <c r="V32" s="5"/>
      <c r="W32" s="5"/>
      <c r="X32" s="5"/>
      <c r="Y32" s="5"/>
    </row>
    <row r="33" spans="1:25" ht="51">
      <c r="A33" s="414">
        <v>5</v>
      </c>
      <c r="B33" s="502" t="s">
        <v>407</v>
      </c>
      <c r="C33" s="443">
        <v>2</v>
      </c>
      <c r="D33" s="503">
        <v>10</v>
      </c>
      <c r="E33" s="537"/>
      <c r="F33" s="504">
        <f t="shared" si="1"/>
        <v>0</v>
      </c>
      <c r="G33" s="5"/>
      <c r="H33" s="5"/>
      <c r="I33" s="5"/>
      <c r="J33" s="5"/>
      <c r="K33" s="5"/>
      <c r="L33" s="5"/>
      <c r="M33" s="5"/>
      <c r="N33" s="5"/>
      <c r="O33" s="5"/>
      <c r="P33" s="5"/>
      <c r="Q33" s="5"/>
      <c r="R33" s="5"/>
      <c r="S33" s="5"/>
      <c r="T33" s="5"/>
      <c r="U33" s="5"/>
      <c r="V33" s="5"/>
      <c r="W33" s="5"/>
      <c r="X33" s="5"/>
      <c r="Y33" s="5"/>
    </row>
    <row r="34" spans="1:25" ht="38.25">
      <c r="A34" s="419">
        <v>6</v>
      </c>
      <c r="B34" s="502" t="s">
        <v>408</v>
      </c>
      <c r="C34" s="443">
        <v>3</v>
      </c>
      <c r="D34" s="503">
        <v>10</v>
      </c>
      <c r="E34" s="426"/>
      <c r="F34" s="418">
        <f t="shared" si="1"/>
        <v>0</v>
      </c>
      <c r="G34" s="5"/>
      <c r="H34" s="5"/>
      <c r="I34" s="5"/>
      <c r="J34" s="5"/>
      <c r="K34" s="5"/>
      <c r="L34" s="5"/>
      <c r="M34" s="5"/>
      <c r="N34" s="5"/>
      <c r="O34" s="5"/>
      <c r="P34" s="5"/>
      <c r="Q34" s="5"/>
      <c r="R34" s="5"/>
      <c r="S34" s="5"/>
      <c r="T34" s="5"/>
      <c r="U34" s="5"/>
      <c r="V34" s="5"/>
      <c r="W34" s="5"/>
      <c r="X34" s="5"/>
      <c r="Y34" s="5"/>
    </row>
    <row r="35" spans="1:25" ht="38.25">
      <c r="A35" s="414">
        <v>7</v>
      </c>
      <c r="B35" s="502" t="s">
        <v>400</v>
      </c>
      <c r="C35" s="443">
        <v>3</v>
      </c>
      <c r="D35" s="503">
        <v>10</v>
      </c>
      <c r="E35" s="537"/>
      <c r="F35" s="504">
        <f t="shared" si="1"/>
        <v>0</v>
      </c>
      <c r="G35" s="5"/>
      <c r="H35" s="5"/>
      <c r="I35" s="5"/>
      <c r="J35" s="5"/>
      <c r="K35" s="5"/>
      <c r="L35" s="5"/>
      <c r="M35" s="5"/>
      <c r="N35" s="5"/>
      <c r="O35" s="5"/>
      <c r="P35" s="5"/>
      <c r="Q35" s="5"/>
      <c r="R35" s="5"/>
      <c r="S35" s="5"/>
      <c r="T35" s="5"/>
      <c r="U35" s="5"/>
      <c r="V35" s="5"/>
      <c r="W35" s="5"/>
      <c r="X35" s="5"/>
      <c r="Y35" s="5"/>
    </row>
    <row r="36" spans="1:25" ht="38.25">
      <c r="A36" s="414">
        <v>8</v>
      </c>
      <c r="B36" s="502" t="s">
        <v>409</v>
      </c>
      <c r="C36" s="443">
        <v>1</v>
      </c>
      <c r="D36" s="503">
        <v>30</v>
      </c>
      <c r="E36" s="537"/>
      <c r="F36" s="504">
        <f t="shared" si="1"/>
        <v>0</v>
      </c>
      <c r="G36" s="5"/>
      <c r="H36" s="5"/>
      <c r="I36" s="5"/>
      <c r="J36" s="5"/>
      <c r="K36" s="5"/>
      <c r="L36" s="5"/>
      <c r="M36" s="5"/>
      <c r="N36" s="5"/>
      <c r="O36" s="5"/>
      <c r="P36" s="5"/>
      <c r="Q36" s="5"/>
      <c r="R36" s="5"/>
      <c r="S36" s="5"/>
      <c r="T36" s="5"/>
      <c r="U36" s="5"/>
      <c r="V36" s="5"/>
      <c r="W36" s="5"/>
      <c r="X36" s="5"/>
      <c r="Y36" s="5"/>
    </row>
    <row r="37" spans="1:25" ht="25.5">
      <c r="A37" s="421">
        <v>9</v>
      </c>
      <c r="B37" s="505" t="s">
        <v>402</v>
      </c>
      <c r="C37" s="506">
        <v>5</v>
      </c>
      <c r="D37" s="507">
        <v>30</v>
      </c>
      <c r="E37" s="441"/>
      <c r="F37" s="427">
        <f t="shared" si="1"/>
        <v>0</v>
      </c>
      <c r="G37" s="5"/>
      <c r="H37" s="5"/>
      <c r="I37" s="5"/>
      <c r="J37" s="5"/>
      <c r="K37" s="5"/>
      <c r="L37" s="5"/>
      <c r="M37" s="5"/>
      <c r="N37" s="5"/>
      <c r="O37" s="5"/>
      <c r="P37" s="5"/>
      <c r="Q37" s="5"/>
      <c r="R37" s="5"/>
      <c r="S37" s="5"/>
      <c r="T37" s="5"/>
      <c r="U37" s="5"/>
      <c r="V37" s="5"/>
      <c r="W37" s="5"/>
      <c r="X37" s="5"/>
      <c r="Y37" s="5"/>
    </row>
    <row r="38" spans="1:25" ht="13.5" thickBot="1">
      <c r="A38" s="182"/>
      <c r="B38" s="225"/>
      <c r="C38" s="156"/>
      <c r="D38" s="226"/>
      <c r="E38" s="157"/>
      <c r="F38" s="224"/>
      <c r="G38" s="5"/>
      <c r="H38" s="5"/>
      <c r="I38" s="5"/>
      <c r="J38" s="5"/>
      <c r="K38" s="5"/>
      <c r="L38" s="5"/>
      <c r="M38" s="5"/>
      <c r="N38" s="5"/>
      <c r="O38" s="5"/>
      <c r="P38" s="5"/>
      <c r="Q38" s="5"/>
      <c r="R38" s="5"/>
      <c r="S38" s="5"/>
      <c r="T38" s="5"/>
      <c r="U38" s="5"/>
      <c r="V38" s="5"/>
      <c r="W38" s="5"/>
      <c r="X38" s="5"/>
      <c r="Y38" s="5"/>
    </row>
    <row r="39" spans="1:25" ht="13.5" thickBot="1">
      <c r="A39" s="182"/>
      <c r="B39" s="225"/>
      <c r="C39" s="156"/>
      <c r="D39" s="226"/>
      <c r="E39" s="35" t="s">
        <v>410</v>
      </c>
      <c r="F39" s="158">
        <f>SUM(F29:F37)</f>
        <v>0</v>
      </c>
      <c r="G39" s="5"/>
      <c r="H39" s="5"/>
      <c r="I39" s="5"/>
      <c r="J39" s="5"/>
      <c r="K39" s="5"/>
      <c r="L39" s="5"/>
      <c r="M39" s="5"/>
      <c r="N39" s="5"/>
      <c r="O39" s="5"/>
      <c r="P39" s="5"/>
      <c r="Q39" s="5"/>
      <c r="R39" s="5"/>
      <c r="S39" s="5"/>
      <c r="T39" s="5"/>
      <c r="U39" s="5"/>
      <c r="V39" s="5"/>
      <c r="W39" s="5"/>
      <c r="X39" s="5"/>
      <c r="Y39" s="5"/>
    </row>
    <row r="40" spans="1:25" ht="15.75">
      <c r="A40" s="234" t="s">
        <v>564</v>
      </c>
      <c r="B40" s="234"/>
      <c r="C40" s="234"/>
      <c r="D40" s="234"/>
      <c r="E40" s="692"/>
      <c r="F40" s="673"/>
      <c r="G40" s="5"/>
      <c r="H40" s="5"/>
      <c r="I40" s="5"/>
      <c r="J40" s="5"/>
      <c r="K40" s="5"/>
      <c r="L40" s="5"/>
      <c r="M40" s="5"/>
      <c r="N40" s="5"/>
      <c r="O40" s="5"/>
      <c r="P40" s="5"/>
      <c r="Q40" s="5"/>
      <c r="R40" s="5"/>
      <c r="S40" s="5"/>
      <c r="T40" s="5"/>
      <c r="U40" s="5"/>
      <c r="V40" s="5"/>
      <c r="W40" s="5"/>
      <c r="X40" s="5"/>
      <c r="Y40" s="5"/>
    </row>
    <row r="41" spans="1:25" ht="12.75">
      <c r="A41" s="329" t="s">
        <v>44</v>
      </c>
      <c r="B41" s="329" t="s">
        <v>202</v>
      </c>
      <c r="C41" s="329" t="s">
        <v>392</v>
      </c>
      <c r="D41" s="329" t="s">
        <v>393</v>
      </c>
      <c r="E41" s="329" t="s">
        <v>204</v>
      </c>
      <c r="F41" s="329" t="s">
        <v>394</v>
      </c>
      <c r="G41" s="5"/>
      <c r="H41" s="5"/>
      <c r="I41" s="5"/>
      <c r="J41" s="5"/>
      <c r="K41" s="5"/>
      <c r="L41" s="5"/>
      <c r="M41" s="5"/>
      <c r="N41" s="5"/>
      <c r="O41" s="5"/>
      <c r="P41" s="5"/>
      <c r="Q41" s="5"/>
      <c r="R41" s="5"/>
      <c r="S41" s="5"/>
      <c r="T41" s="5"/>
      <c r="U41" s="5"/>
      <c r="V41" s="5"/>
      <c r="W41" s="5"/>
      <c r="X41" s="5"/>
      <c r="Y41" s="5"/>
    </row>
    <row r="42" spans="1:25" s="311" customFormat="1" ht="12.75">
      <c r="A42" s="541">
        <v>1</v>
      </c>
      <c r="B42" s="588" t="s">
        <v>411</v>
      </c>
      <c r="C42" s="540">
        <v>2</v>
      </c>
      <c r="D42" s="589">
        <v>10</v>
      </c>
      <c r="E42" s="569"/>
      <c r="F42" s="349">
        <f t="shared" ref="F42:F50" si="2">ROUND(((C42*E42)/D42),2)</f>
        <v>0</v>
      </c>
      <c r="G42" s="48"/>
      <c r="H42" s="48"/>
      <c r="I42" s="48"/>
      <c r="J42" s="48"/>
      <c r="K42" s="48"/>
      <c r="L42" s="48"/>
      <c r="M42" s="48"/>
      <c r="N42" s="48"/>
      <c r="O42" s="48"/>
      <c r="P42" s="48"/>
      <c r="Q42" s="48"/>
      <c r="R42" s="48"/>
      <c r="S42" s="48"/>
      <c r="T42" s="48"/>
      <c r="U42" s="48"/>
      <c r="V42" s="48"/>
      <c r="W42" s="48"/>
      <c r="X42" s="48"/>
      <c r="Y42" s="48"/>
    </row>
    <row r="43" spans="1:25" ht="25.5">
      <c r="A43" s="381">
        <v>2</v>
      </c>
      <c r="B43" s="379" t="s">
        <v>412</v>
      </c>
      <c r="C43" s="382">
        <v>2</v>
      </c>
      <c r="D43" s="404">
        <v>10</v>
      </c>
      <c r="E43" s="390"/>
      <c r="F43" s="349">
        <f t="shared" si="2"/>
        <v>0</v>
      </c>
      <c r="G43" s="5"/>
      <c r="H43" s="5"/>
      <c r="I43" s="5"/>
      <c r="J43" s="5"/>
      <c r="K43" s="5"/>
      <c r="L43" s="5"/>
      <c r="M43" s="5"/>
      <c r="N43" s="5"/>
      <c r="O43" s="5"/>
      <c r="P43" s="5"/>
      <c r="Q43" s="5"/>
      <c r="R43" s="5"/>
      <c r="S43" s="5"/>
      <c r="T43" s="5"/>
      <c r="U43" s="5"/>
      <c r="V43" s="5"/>
      <c r="W43" s="5"/>
      <c r="X43" s="5"/>
      <c r="Y43" s="5"/>
    </row>
    <row r="44" spans="1:25" ht="12.75">
      <c r="A44" s="381">
        <f t="shared" ref="A44:A48" si="3">A43+1</f>
        <v>3</v>
      </c>
      <c r="B44" s="379" t="s">
        <v>413</v>
      </c>
      <c r="C44" s="382">
        <v>1</v>
      </c>
      <c r="D44" s="404">
        <v>10</v>
      </c>
      <c r="E44" s="390"/>
      <c r="F44" s="349">
        <f t="shared" si="2"/>
        <v>0</v>
      </c>
      <c r="G44" s="5"/>
      <c r="H44" s="5"/>
      <c r="I44" s="5"/>
      <c r="J44" s="5"/>
      <c r="K44" s="5"/>
      <c r="L44" s="5"/>
      <c r="M44" s="5"/>
      <c r="N44" s="5"/>
      <c r="O44" s="5"/>
      <c r="P44" s="5"/>
      <c r="Q44" s="5"/>
      <c r="R44" s="5"/>
      <c r="S44" s="5"/>
      <c r="T44" s="5"/>
      <c r="U44" s="5"/>
      <c r="V44" s="5"/>
      <c r="W44" s="5"/>
      <c r="X44" s="5"/>
      <c r="Y44" s="5"/>
    </row>
    <row r="45" spans="1:25" ht="25.5">
      <c r="A45" s="381">
        <f t="shared" si="3"/>
        <v>4</v>
      </c>
      <c r="B45" s="379" t="s">
        <v>414</v>
      </c>
      <c r="C45" s="382">
        <v>2</v>
      </c>
      <c r="D45" s="404">
        <v>10</v>
      </c>
      <c r="E45" s="390"/>
      <c r="F45" s="349">
        <f t="shared" si="2"/>
        <v>0</v>
      </c>
      <c r="G45" s="5"/>
      <c r="H45" s="5"/>
      <c r="I45" s="5"/>
      <c r="J45" s="5"/>
      <c r="K45" s="5"/>
      <c r="L45" s="5"/>
      <c r="M45" s="5"/>
      <c r="N45" s="5"/>
      <c r="O45" s="5"/>
      <c r="P45" s="5"/>
      <c r="Q45" s="5"/>
      <c r="R45" s="5"/>
      <c r="S45" s="5"/>
      <c r="T45" s="5"/>
      <c r="U45" s="5"/>
      <c r="V45" s="5"/>
      <c r="W45" s="5"/>
      <c r="X45" s="5"/>
      <c r="Y45" s="5"/>
    </row>
    <row r="46" spans="1:25" ht="12.75">
      <c r="A46" s="433">
        <f t="shared" si="3"/>
        <v>5</v>
      </c>
      <c r="B46" s="499" t="s">
        <v>415</v>
      </c>
      <c r="C46" s="500">
        <v>1</v>
      </c>
      <c r="D46" s="501">
        <v>10</v>
      </c>
      <c r="E46" s="440"/>
      <c r="F46" s="511">
        <f t="shared" si="2"/>
        <v>0</v>
      </c>
      <c r="G46" s="5"/>
      <c r="H46" s="5"/>
      <c r="I46" s="5"/>
      <c r="J46" s="5"/>
      <c r="K46" s="5"/>
      <c r="L46" s="5"/>
      <c r="M46" s="5"/>
      <c r="N46" s="5"/>
      <c r="O46" s="5"/>
      <c r="P46" s="5"/>
      <c r="Q46" s="5"/>
      <c r="R46" s="5"/>
      <c r="S46" s="5"/>
      <c r="T46" s="5"/>
      <c r="U46" s="5"/>
      <c r="V46" s="5"/>
      <c r="W46" s="5"/>
      <c r="X46" s="5"/>
      <c r="Y46" s="5"/>
    </row>
    <row r="47" spans="1:25" ht="25.5">
      <c r="A47" s="428">
        <f t="shared" si="3"/>
        <v>6</v>
      </c>
      <c r="B47" s="502" t="s">
        <v>416</v>
      </c>
      <c r="C47" s="443">
        <v>2</v>
      </c>
      <c r="D47" s="503">
        <v>10</v>
      </c>
      <c r="E47" s="426"/>
      <c r="F47" s="508">
        <f t="shared" si="2"/>
        <v>0</v>
      </c>
      <c r="G47" s="5"/>
      <c r="H47" s="5"/>
      <c r="I47" s="5"/>
      <c r="J47" s="5"/>
      <c r="K47" s="5"/>
      <c r="L47" s="5"/>
      <c r="M47" s="5"/>
      <c r="N47" s="5"/>
      <c r="O47" s="5"/>
      <c r="P47" s="5"/>
      <c r="Q47" s="5"/>
      <c r="R47" s="5"/>
      <c r="S47" s="5"/>
      <c r="T47" s="5"/>
      <c r="U47" s="5"/>
      <c r="V47" s="5"/>
      <c r="W47" s="5"/>
      <c r="X47" s="5"/>
      <c r="Y47" s="5"/>
    </row>
    <row r="48" spans="1:25" ht="25.5">
      <c r="A48" s="428">
        <f t="shared" si="3"/>
        <v>7</v>
      </c>
      <c r="B48" s="502" t="s">
        <v>417</v>
      </c>
      <c r="C48" s="443">
        <v>2</v>
      </c>
      <c r="D48" s="503">
        <v>10</v>
      </c>
      <c r="E48" s="426"/>
      <c r="F48" s="508">
        <f t="shared" si="2"/>
        <v>0</v>
      </c>
      <c r="G48" s="5"/>
      <c r="H48" s="5"/>
      <c r="I48" s="5"/>
      <c r="J48" s="5"/>
      <c r="K48" s="5"/>
      <c r="L48" s="5"/>
      <c r="M48" s="5"/>
      <c r="N48" s="5"/>
      <c r="O48" s="5"/>
      <c r="P48" s="5"/>
      <c r="Q48" s="5"/>
      <c r="R48" s="5"/>
      <c r="S48" s="5"/>
      <c r="T48" s="5"/>
      <c r="U48" s="5"/>
      <c r="V48" s="5"/>
      <c r="W48" s="5"/>
      <c r="X48" s="5"/>
      <c r="Y48" s="5"/>
    </row>
    <row r="49" spans="1:25" ht="38.25">
      <c r="A49" s="428">
        <v>7</v>
      </c>
      <c r="B49" s="502" t="s">
        <v>401</v>
      </c>
      <c r="C49" s="443">
        <v>1</v>
      </c>
      <c r="D49" s="503">
        <v>30</v>
      </c>
      <c r="E49" s="426"/>
      <c r="F49" s="508">
        <f t="shared" si="2"/>
        <v>0</v>
      </c>
      <c r="G49" s="5"/>
      <c r="H49" s="5"/>
      <c r="I49" s="5"/>
      <c r="J49" s="5"/>
      <c r="K49" s="5"/>
      <c r="L49" s="5"/>
      <c r="M49" s="5"/>
      <c r="N49" s="5"/>
      <c r="O49" s="5"/>
      <c r="P49" s="5"/>
      <c r="Q49" s="5"/>
      <c r="R49" s="5"/>
      <c r="S49" s="5"/>
      <c r="T49" s="5"/>
      <c r="U49" s="5"/>
      <c r="V49" s="5"/>
      <c r="W49" s="5"/>
      <c r="X49" s="5"/>
      <c r="Y49" s="5"/>
    </row>
    <row r="50" spans="1:25" ht="25.5">
      <c r="A50" s="429">
        <v>8</v>
      </c>
      <c r="B50" s="509" t="s">
        <v>402</v>
      </c>
      <c r="C50" s="506">
        <v>5</v>
      </c>
      <c r="D50" s="507">
        <v>10</v>
      </c>
      <c r="E50" s="427">
        <f>E21</f>
        <v>0</v>
      </c>
      <c r="F50" s="510">
        <f t="shared" si="2"/>
        <v>0</v>
      </c>
      <c r="G50" s="5"/>
      <c r="H50" s="5"/>
      <c r="I50" s="5"/>
      <c r="J50" s="5"/>
      <c r="K50" s="5"/>
      <c r="L50" s="5"/>
      <c r="M50" s="5"/>
      <c r="N50" s="5"/>
      <c r="O50" s="5"/>
      <c r="P50" s="5"/>
      <c r="Q50" s="5"/>
      <c r="R50" s="5"/>
      <c r="S50" s="5"/>
      <c r="T50" s="5"/>
      <c r="U50" s="5"/>
      <c r="V50" s="5"/>
      <c r="W50" s="5"/>
      <c r="X50" s="5"/>
      <c r="Y50" s="5"/>
    </row>
    <row r="51" spans="1:25" ht="13.5" thickBot="1">
      <c r="A51" s="182"/>
      <c r="B51" s="225"/>
      <c r="C51" s="156"/>
      <c r="D51" s="226"/>
      <c r="E51" s="157"/>
      <c r="F51" s="224"/>
      <c r="G51" s="5"/>
      <c r="H51" s="5"/>
      <c r="I51" s="5"/>
      <c r="J51" s="5"/>
      <c r="K51" s="5"/>
      <c r="L51" s="5"/>
      <c r="M51" s="5"/>
      <c r="N51" s="5"/>
      <c r="O51" s="5"/>
      <c r="P51" s="5"/>
      <c r="Q51" s="5"/>
      <c r="R51" s="5"/>
      <c r="S51" s="5"/>
      <c r="T51" s="5"/>
      <c r="U51" s="5"/>
      <c r="V51" s="5"/>
      <c r="W51" s="5"/>
      <c r="X51" s="5"/>
      <c r="Y51" s="5"/>
    </row>
    <row r="52" spans="1:25" ht="13.5" thickBot="1">
      <c r="A52" s="57"/>
      <c r="B52" s="5"/>
      <c r="C52" s="5"/>
      <c r="D52" s="5"/>
      <c r="E52" s="35" t="s">
        <v>418</v>
      </c>
      <c r="F52" s="158">
        <f>SUM(F42:F50)</f>
        <v>0</v>
      </c>
      <c r="G52" s="5"/>
      <c r="H52" s="5"/>
      <c r="I52" s="5"/>
      <c r="J52" s="5"/>
      <c r="K52" s="5"/>
      <c r="L52" s="5"/>
      <c r="M52" s="5"/>
      <c r="N52" s="5"/>
      <c r="O52" s="5"/>
      <c r="P52" s="5"/>
      <c r="Q52" s="5"/>
      <c r="R52" s="5"/>
      <c r="S52" s="5"/>
      <c r="T52" s="5"/>
      <c r="U52" s="5"/>
      <c r="V52" s="5"/>
      <c r="W52" s="5"/>
      <c r="X52" s="5"/>
      <c r="Y52" s="5"/>
    </row>
    <row r="53" spans="1:25" ht="12.75">
      <c r="A53" s="5"/>
      <c r="B53" s="5"/>
      <c r="C53" s="5"/>
      <c r="D53" s="5"/>
      <c r="E53" s="17"/>
      <c r="F53" s="5"/>
      <c r="G53" s="5"/>
      <c r="H53" s="5"/>
      <c r="I53" s="5"/>
      <c r="J53" s="5"/>
      <c r="K53" s="5"/>
      <c r="L53" s="5"/>
      <c r="M53" s="5"/>
      <c r="N53" s="5"/>
      <c r="O53" s="5"/>
      <c r="P53" s="5"/>
      <c r="Q53" s="5"/>
      <c r="R53" s="5"/>
      <c r="S53" s="5"/>
      <c r="T53" s="5"/>
      <c r="U53" s="5"/>
      <c r="V53" s="5"/>
      <c r="W53" s="5"/>
      <c r="X53" s="5"/>
      <c r="Y53" s="5"/>
    </row>
    <row r="54" spans="1:25" ht="15.75">
      <c r="A54" s="692" t="s">
        <v>565</v>
      </c>
      <c r="B54" s="673"/>
      <c r="C54" s="673"/>
      <c r="D54" s="673"/>
      <c r="E54" s="692"/>
      <c r="F54" s="673"/>
      <c r="G54" s="5"/>
      <c r="H54" s="5"/>
      <c r="I54" s="5"/>
      <c r="J54" s="5"/>
      <c r="K54" s="5"/>
      <c r="L54" s="5"/>
      <c r="M54" s="5"/>
      <c r="N54" s="5"/>
      <c r="O54" s="5"/>
      <c r="P54" s="5"/>
      <c r="Q54" s="5"/>
      <c r="R54" s="5"/>
      <c r="S54" s="5"/>
      <c r="T54" s="5"/>
      <c r="U54" s="5"/>
      <c r="V54" s="5"/>
      <c r="W54" s="5"/>
      <c r="X54" s="5"/>
      <c r="Y54" s="5"/>
    </row>
    <row r="55" spans="1:25" ht="12.75">
      <c r="A55" s="380" t="s">
        <v>44</v>
      </c>
      <c r="B55" s="380" t="s">
        <v>202</v>
      </c>
      <c r="C55" s="380" t="s">
        <v>392</v>
      </c>
      <c r="D55" s="380" t="s">
        <v>393</v>
      </c>
      <c r="E55" s="380" t="s">
        <v>204</v>
      </c>
      <c r="F55" s="380" t="s">
        <v>394</v>
      </c>
      <c r="G55" s="5"/>
      <c r="H55" s="5"/>
      <c r="I55" s="5"/>
      <c r="J55" s="5"/>
      <c r="K55" s="5"/>
      <c r="L55" s="5"/>
      <c r="M55" s="5"/>
      <c r="N55" s="5"/>
      <c r="O55" s="5"/>
      <c r="P55" s="5"/>
      <c r="Q55" s="5"/>
      <c r="R55" s="5"/>
      <c r="S55" s="5"/>
      <c r="T55" s="5"/>
      <c r="U55" s="5"/>
      <c r="V55" s="5"/>
      <c r="W55" s="5"/>
      <c r="X55" s="5"/>
      <c r="Y55" s="5"/>
    </row>
    <row r="56" spans="1:25" ht="25.5">
      <c r="A56" s="381">
        <v>1</v>
      </c>
      <c r="B56" s="379" t="s">
        <v>419</v>
      </c>
      <c r="C56" s="382">
        <v>2</v>
      </c>
      <c r="D56" s="382">
        <v>10</v>
      </c>
      <c r="E56" s="514">
        <f>E15</f>
        <v>0</v>
      </c>
      <c r="F56" s="349">
        <f t="shared" ref="F56:F62" si="4">IF(D56="",0,ROUND(((C56*E56)/D56),2))</f>
        <v>0</v>
      </c>
      <c r="G56" s="5"/>
      <c r="H56" s="5"/>
      <c r="I56" s="5"/>
      <c r="J56" s="5"/>
      <c r="K56" s="5"/>
      <c r="L56" s="5"/>
      <c r="M56" s="5"/>
      <c r="N56" s="5"/>
      <c r="O56" s="5"/>
      <c r="P56" s="5"/>
      <c r="Q56" s="5"/>
      <c r="R56" s="5"/>
      <c r="S56" s="5"/>
      <c r="T56" s="5"/>
      <c r="U56" s="5"/>
      <c r="V56" s="5"/>
      <c r="W56" s="5"/>
      <c r="X56" s="5"/>
      <c r="Y56" s="5"/>
    </row>
    <row r="57" spans="1:25" ht="25.5">
      <c r="A57" s="381">
        <v>2</v>
      </c>
      <c r="B57" s="379" t="s">
        <v>420</v>
      </c>
      <c r="C57" s="382">
        <v>2</v>
      </c>
      <c r="D57" s="404">
        <v>10</v>
      </c>
      <c r="E57" s="390"/>
      <c r="F57" s="349">
        <f t="shared" si="4"/>
        <v>0</v>
      </c>
      <c r="G57" s="5"/>
      <c r="H57" s="5"/>
      <c r="I57" s="5"/>
      <c r="J57" s="5"/>
      <c r="K57" s="5"/>
      <c r="L57" s="5"/>
      <c r="M57" s="5"/>
      <c r="N57" s="5"/>
      <c r="O57" s="5"/>
      <c r="P57" s="5"/>
      <c r="Q57" s="5"/>
      <c r="R57" s="5"/>
      <c r="S57" s="5"/>
      <c r="T57" s="5"/>
      <c r="U57" s="5"/>
      <c r="V57" s="5"/>
      <c r="W57" s="5"/>
      <c r="X57" s="5"/>
      <c r="Y57" s="5"/>
    </row>
    <row r="58" spans="1:25" ht="38.25">
      <c r="A58" s="381">
        <v>3</v>
      </c>
      <c r="B58" s="379" t="s">
        <v>421</v>
      </c>
      <c r="C58" s="382">
        <v>2</v>
      </c>
      <c r="D58" s="404">
        <v>10</v>
      </c>
      <c r="E58" s="349">
        <f t="shared" ref="E58:E61" si="5">E17</f>
        <v>0</v>
      </c>
      <c r="F58" s="349">
        <f t="shared" si="4"/>
        <v>0</v>
      </c>
      <c r="G58" s="5"/>
      <c r="H58" s="5"/>
      <c r="I58" s="5"/>
      <c r="J58" s="5"/>
      <c r="K58" s="5"/>
      <c r="L58" s="5"/>
      <c r="M58" s="5"/>
      <c r="N58" s="5"/>
      <c r="O58" s="5"/>
      <c r="P58" s="5"/>
      <c r="Q58" s="5"/>
      <c r="R58" s="5"/>
      <c r="S58" s="5"/>
      <c r="T58" s="5"/>
      <c r="U58" s="5"/>
      <c r="V58" s="5"/>
      <c r="W58" s="5"/>
      <c r="X58" s="5"/>
      <c r="Y58" s="5"/>
    </row>
    <row r="59" spans="1:25" ht="38.25">
      <c r="A59" s="381">
        <v>4</v>
      </c>
      <c r="B59" s="379" t="s">
        <v>422</v>
      </c>
      <c r="C59" s="382">
        <v>3</v>
      </c>
      <c r="D59" s="404">
        <v>10</v>
      </c>
      <c r="E59" s="349">
        <f t="shared" si="5"/>
        <v>0</v>
      </c>
      <c r="F59" s="349">
        <f t="shared" si="4"/>
        <v>0</v>
      </c>
      <c r="G59" s="5"/>
      <c r="H59" s="5"/>
      <c r="I59" s="5"/>
      <c r="J59" s="5"/>
      <c r="K59" s="5"/>
      <c r="L59" s="5"/>
      <c r="M59" s="5"/>
      <c r="N59" s="5"/>
      <c r="O59" s="5"/>
      <c r="P59" s="5"/>
      <c r="Q59" s="5"/>
      <c r="R59" s="5"/>
      <c r="S59" s="5"/>
      <c r="T59" s="5"/>
      <c r="U59" s="5"/>
      <c r="V59" s="5"/>
      <c r="W59" s="5"/>
      <c r="X59" s="5"/>
      <c r="Y59" s="5"/>
    </row>
    <row r="60" spans="1:25" ht="38.25">
      <c r="A60" s="381">
        <v>5</v>
      </c>
      <c r="B60" s="379" t="s">
        <v>423</v>
      </c>
      <c r="C60" s="382">
        <v>3</v>
      </c>
      <c r="D60" s="404">
        <v>10</v>
      </c>
      <c r="E60" s="349">
        <f t="shared" si="5"/>
        <v>0</v>
      </c>
      <c r="F60" s="349">
        <f t="shared" si="4"/>
        <v>0</v>
      </c>
      <c r="G60" s="5"/>
      <c r="H60" s="5"/>
      <c r="I60" s="5"/>
      <c r="J60" s="5"/>
      <c r="K60" s="5"/>
      <c r="L60" s="5"/>
      <c r="M60" s="5"/>
      <c r="N60" s="5"/>
      <c r="O60" s="5"/>
      <c r="P60" s="5"/>
      <c r="Q60" s="5"/>
      <c r="R60" s="5"/>
      <c r="S60" s="5"/>
      <c r="T60" s="5"/>
      <c r="U60" s="5"/>
      <c r="V60" s="5"/>
      <c r="W60" s="5"/>
      <c r="X60" s="5"/>
      <c r="Y60" s="5"/>
    </row>
    <row r="61" spans="1:25" ht="38.25">
      <c r="A61" s="436">
        <v>6</v>
      </c>
      <c r="B61" s="499" t="s">
        <v>424</v>
      </c>
      <c r="C61" s="500">
        <v>1</v>
      </c>
      <c r="D61" s="501">
        <v>30</v>
      </c>
      <c r="E61" s="437">
        <f t="shared" si="5"/>
        <v>0</v>
      </c>
      <c r="F61" s="437">
        <f t="shared" si="4"/>
        <v>0</v>
      </c>
      <c r="G61" s="5"/>
      <c r="H61" s="5"/>
      <c r="I61" s="5"/>
      <c r="J61" s="5"/>
      <c r="K61" s="5"/>
      <c r="L61" s="5"/>
      <c r="M61" s="5"/>
      <c r="N61" s="5"/>
      <c r="O61" s="5"/>
      <c r="P61" s="5"/>
      <c r="Q61" s="5"/>
      <c r="R61" s="5"/>
      <c r="S61" s="5"/>
      <c r="T61" s="5"/>
      <c r="U61" s="5"/>
      <c r="V61" s="5"/>
      <c r="W61" s="5"/>
      <c r="X61" s="5"/>
      <c r="Y61" s="5"/>
    </row>
    <row r="62" spans="1:25" ht="12.75">
      <c r="A62" s="432">
        <v>7</v>
      </c>
      <c r="B62" s="509" t="s">
        <v>425</v>
      </c>
      <c r="C62" s="506">
        <v>5</v>
      </c>
      <c r="D62" s="507">
        <v>10</v>
      </c>
      <c r="E62" s="427">
        <f>E20</f>
        <v>0</v>
      </c>
      <c r="F62" s="427">
        <f t="shared" si="4"/>
        <v>0</v>
      </c>
      <c r="G62" s="5"/>
      <c r="H62" s="5"/>
      <c r="I62" s="5"/>
      <c r="J62" s="5"/>
      <c r="K62" s="5"/>
      <c r="L62" s="5"/>
      <c r="M62" s="5"/>
      <c r="N62" s="5"/>
      <c r="O62" s="5"/>
      <c r="P62" s="5"/>
      <c r="Q62" s="5"/>
      <c r="R62" s="5"/>
      <c r="S62" s="5"/>
      <c r="T62" s="5"/>
      <c r="U62" s="5"/>
      <c r="V62" s="5"/>
      <c r="W62" s="5"/>
      <c r="X62" s="5"/>
      <c r="Y62" s="5"/>
    </row>
    <row r="63" spans="1:25" ht="13.5" thickBot="1">
      <c r="A63" s="182"/>
      <c r="B63" s="225"/>
      <c r="C63" s="156"/>
      <c r="D63" s="226"/>
      <c r="E63" s="157"/>
      <c r="F63" s="229"/>
      <c r="G63" s="5"/>
      <c r="H63" s="5"/>
      <c r="I63" s="5"/>
      <c r="J63" s="5"/>
      <c r="K63" s="5"/>
      <c r="L63" s="5"/>
      <c r="M63" s="5"/>
      <c r="N63" s="5"/>
      <c r="O63" s="5"/>
      <c r="P63" s="5"/>
      <c r="Q63" s="5"/>
      <c r="R63" s="5"/>
      <c r="S63" s="5"/>
      <c r="T63" s="5"/>
      <c r="U63" s="5"/>
      <c r="V63" s="5"/>
      <c r="W63" s="5"/>
      <c r="X63" s="5"/>
      <c r="Y63" s="5"/>
    </row>
    <row r="64" spans="1:25" ht="15.75" thickBot="1">
      <c r="A64" s="134"/>
      <c r="B64" s="5"/>
      <c r="C64" s="134"/>
      <c r="D64" s="134"/>
      <c r="E64" s="35" t="s">
        <v>426</v>
      </c>
      <c r="F64" s="158">
        <f>SUM(F56:F62)</f>
        <v>0</v>
      </c>
      <c r="G64" s="5"/>
      <c r="H64" s="5"/>
      <c r="I64" s="5"/>
      <c r="J64" s="5"/>
      <c r="K64" s="5"/>
      <c r="L64" s="5"/>
      <c r="M64" s="5"/>
      <c r="N64" s="5"/>
      <c r="O64" s="5"/>
      <c r="P64" s="5"/>
      <c r="Q64" s="5"/>
      <c r="R64" s="5"/>
      <c r="S64" s="5"/>
      <c r="T64" s="5"/>
      <c r="U64" s="5"/>
      <c r="V64" s="5"/>
      <c r="W64" s="5"/>
      <c r="X64" s="5"/>
      <c r="Y64" s="5"/>
    </row>
    <row r="65" spans="1:25" ht="12.75">
      <c r="A65" s="5"/>
      <c r="B65" s="5"/>
      <c r="C65" s="5"/>
      <c r="D65" s="5"/>
      <c r="E65" s="17"/>
      <c r="F65" s="5"/>
      <c r="G65" s="5"/>
      <c r="H65" s="5"/>
      <c r="I65" s="5"/>
      <c r="J65" s="5"/>
      <c r="K65" s="5"/>
      <c r="L65" s="5"/>
      <c r="M65" s="5"/>
      <c r="N65" s="5"/>
      <c r="O65" s="5"/>
      <c r="P65" s="5"/>
      <c r="Q65" s="5"/>
      <c r="R65" s="5"/>
      <c r="S65" s="5"/>
      <c r="T65" s="5"/>
      <c r="U65" s="5"/>
      <c r="V65" s="5"/>
      <c r="W65" s="5"/>
      <c r="X65" s="5"/>
      <c r="Y65" s="5"/>
    </row>
    <row r="66" spans="1:25" ht="12.75">
      <c r="A66" s="5"/>
      <c r="B66" s="5"/>
      <c r="C66" s="5"/>
      <c r="D66" s="5"/>
      <c r="E66" s="5"/>
      <c r="F66" s="5"/>
      <c r="G66" s="5"/>
      <c r="H66" s="5"/>
      <c r="I66" s="5"/>
      <c r="J66" s="5"/>
      <c r="K66" s="5"/>
      <c r="L66" s="5"/>
      <c r="M66" s="5"/>
      <c r="N66" s="5"/>
      <c r="O66" s="5"/>
      <c r="P66" s="5"/>
      <c r="Q66" s="5"/>
      <c r="R66" s="5"/>
      <c r="S66" s="5"/>
      <c r="T66" s="5"/>
      <c r="U66" s="5"/>
      <c r="V66" s="5"/>
      <c r="W66" s="5"/>
      <c r="X66" s="5"/>
      <c r="Y66" s="5"/>
    </row>
    <row r="67" spans="1:25" ht="12.75">
      <c r="A67" s="5"/>
      <c r="B67" s="5"/>
      <c r="C67" s="5"/>
      <c r="D67" s="5"/>
      <c r="E67" s="5"/>
      <c r="F67" s="5"/>
      <c r="G67" s="5"/>
      <c r="H67" s="5"/>
      <c r="I67" s="5"/>
      <c r="J67" s="5"/>
      <c r="K67" s="5"/>
      <c r="L67" s="5"/>
      <c r="M67" s="5"/>
      <c r="N67" s="5"/>
      <c r="O67" s="5"/>
      <c r="P67" s="5"/>
      <c r="Q67" s="5"/>
      <c r="R67" s="5"/>
      <c r="S67" s="5"/>
      <c r="T67" s="5"/>
      <c r="U67" s="5"/>
      <c r="V67" s="5"/>
      <c r="W67" s="5"/>
      <c r="X67" s="5"/>
      <c r="Y67" s="5"/>
    </row>
    <row r="68" spans="1:25" ht="15.75">
      <c r="A68" s="327" t="s">
        <v>566</v>
      </c>
      <c r="B68" s="234"/>
      <c r="C68" s="234"/>
      <c r="D68" s="234"/>
      <c r="E68" s="692"/>
      <c r="F68" s="673"/>
      <c r="G68" s="5"/>
      <c r="H68" s="5"/>
      <c r="I68" s="5"/>
      <c r="J68" s="5"/>
      <c r="K68" s="5"/>
      <c r="L68" s="5"/>
      <c r="M68" s="5"/>
      <c r="N68" s="5"/>
      <c r="O68" s="5"/>
      <c r="P68" s="5"/>
      <c r="Q68" s="5"/>
      <c r="R68" s="5"/>
      <c r="S68" s="5"/>
      <c r="T68" s="5"/>
      <c r="U68" s="5"/>
      <c r="V68" s="5"/>
      <c r="W68" s="5"/>
      <c r="X68" s="5"/>
      <c r="Y68" s="5"/>
    </row>
    <row r="69" spans="1:25" ht="12.75">
      <c r="A69" s="380" t="s">
        <v>44</v>
      </c>
      <c r="B69" s="380" t="s">
        <v>202</v>
      </c>
      <c r="C69" s="380" t="s">
        <v>392</v>
      </c>
      <c r="D69" s="380" t="s">
        <v>393</v>
      </c>
      <c r="E69" s="380" t="s">
        <v>204</v>
      </c>
      <c r="F69" s="380" t="s">
        <v>394</v>
      </c>
      <c r="G69" s="5"/>
      <c r="H69" s="5"/>
      <c r="I69" s="5"/>
      <c r="J69" s="5"/>
      <c r="K69" s="5"/>
      <c r="L69" s="5"/>
      <c r="M69" s="5"/>
      <c r="N69" s="5"/>
      <c r="O69" s="5"/>
      <c r="P69" s="5"/>
      <c r="Q69" s="5"/>
      <c r="R69" s="5"/>
      <c r="S69" s="5"/>
      <c r="T69" s="5"/>
      <c r="U69" s="5"/>
      <c r="V69" s="5"/>
      <c r="W69" s="5"/>
      <c r="X69" s="5"/>
      <c r="Y69" s="5"/>
    </row>
    <row r="70" spans="1:25" ht="38.25">
      <c r="A70" s="381">
        <v>1</v>
      </c>
      <c r="B70" s="379" t="s">
        <v>427</v>
      </c>
      <c r="C70" s="382">
        <v>3</v>
      </c>
      <c r="D70" s="404">
        <v>10</v>
      </c>
      <c r="E70" s="390"/>
      <c r="F70" s="349">
        <f t="shared" ref="F70:F82" si="6">IF(D70="",0,ROUND(((C70*E70)/D70),2))</f>
        <v>0</v>
      </c>
      <c r="G70" s="5"/>
      <c r="H70" s="5"/>
      <c r="I70" s="5"/>
      <c r="J70" s="5"/>
      <c r="K70" s="5"/>
      <c r="L70" s="5"/>
      <c r="M70" s="5"/>
      <c r="N70" s="5"/>
      <c r="O70" s="5"/>
      <c r="P70" s="5"/>
      <c r="Q70" s="5"/>
      <c r="R70" s="5"/>
      <c r="S70" s="5"/>
      <c r="T70" s="5"/>
      <c r="U70" s="5"/>
      <c r="V70" s="5"/>
      <c r="W70" s="5"/>
      <c r="X70" s="5"/>
      <c r="Y70" s="5"/>
    </row>
    <row r="71" spans="1:25" ht="25.5">
      <c r="A71" s="381">
        <v>2</v>
      </c>
      <c r="B71" s="379" t="s">
        <v>396</v>
      </c>
      <c r="C71" s="382">
        <v>0</v>
      </c>
      <c r="D71" s="404">
        <v>10</v>
      </c>
      <c r="E71" s="349">
        <f t="shared" ref="E71:E72" si="7">E15</f>
        <v>0</v>
      </c>
      <c r="F71" s="349">
        <f t="shared" si="6"/>
        <v>0</v>
      </c>
      <c r="G71" s="5"/>
      <c r="H71" s="5"/>
      <c r="I71" s="5"/>
      <c r="J71" s="5"/>
      <c r="K71" s="5"/>
      <c r="L71" s="5"/>
      <c r="M71" s="5"/>
      <c r="N71" s="5"/>
      <c r="O71" s="5"/>
      <c r="P71" s="5"/>
      <c r="Q71" s="5"/>
      <c r="R71" s="5"/>
      <c r="S71" s="5"/>
      <c r="T71" s="5"/>
      <c r="U71" s="5"/>
      <c r="V71" s="5"/>
      <c r="W71" s="5"/>
      <c r="X71" s="5"/>
      <c r="Y71" s="5"/>
    </row>
    <row r="72" spans="1:25" ht="25.5">
      <c r="A72" s="381">
        <v>3</v>
      </c>
      <c r="B72" s="379" t="s">
        <v>428</v>
      </c>
      <c r="C72" s="382">
        <v>2</v>
      </c>
      <c r="D72" s="404">
        <v>10</v>
      </c>
      <c r="E72" s="349">
        <f t="shared" si="7"/>
        <v>0</v>
      </c>
      <c r="F72" s="349">
        <f t="shared" si="6"/>
        <v>0</v>
      </c>
      <c r="G72" s="5"/>
      <c r="H72" s="5"/>
      <c r="I72" s="5"/>
      <c r="J72" s="5"/>
      <c r="K72" s="5"/>
      <c r="L72" s="5"/>
      <c r="M72" s="5"/>
      <c r="N72" s="5"/>
      <c r="O72" s="5"/>
      <c r="P72" s="5"/>
      <c r="Q72" s="5"/>
      <c r="R72" s="5"/>
      <c r="S72" s="5"/>
      <c r="T72" s="5"/>
      <c r="U72" s="5"/>
      <c r="V72" s="5"/>
      <c r="W72" s="5"/>
      <c r="X72" s="5"/>
      <c r="Y72" s="5"/>
    </row>
    <row r="73" spans="1:25" ht="38.25">
      <c r="A73" s="381">
        <v>4</v>
      </c>
      <c r="B73" s="379" t="s">
        <v>429</v>
      </c>
      <c r="C73" s="382">
        <v>2</v>
      </c>
      <c r="D73" s="404">
        <v>10</v>
      </c>
      <c r="E73" s="390"/>
      <c r="F73" s="349">
        <f t="shared" si="6"/>
        <v>0</v>
      </c>
      <c r="G73" s="5"/>
      <c r="H73" s="5"/>
      <c r="I73" s="5"/>
      <c r="J73" s="5"/>
      <c r="K73" s="5"/>
      <c r="L73" s="5"/>
      <c r="M73" s="5"/>
      <c r="N73" s="5"/>
      <c r="O73" s="5"/>
      <c r="P73" s="5"/>
      <c r="Q73" s="5"/>
      <c r="R73" s="5"/>
      <c r="S73" s="5"/>
      <c r="T73" s="5"/>
      <c r="U73" s="5"/>
      <c r="V73" s="5"/>
      <c r="W73" s="5"/>
      <c r="X73" s="5"/>
      <c r="Y73" s="5"/>
    </row>
    <row r="74" spans="1:25" ht="38.25">
      <c r="A74" s="381">
        <v>5</v>
      </c>
      <c r="B74" s="379" t="s">
        <v>430</v>
      </c>
      <c r="C74" s="382">
        <v>3</v>
      </c>
      <c r="D74" s="404">
        <v>10</v>
      </c>
      <c r="E74" s="349">
        <f t="shared" ref="E74:E77" si="8">E18</f>
        <v>0</v>
      </c>
      <c r="F74" s="349">
        <f t="shared" si="6"/>
        <v>0</v>
      </c>
      <c r="G74" s="5"/>
      <c r="H74" s="5"/>
      <c r="I74" s="5"/>
      <c r="J74" s="5"/>
      <c r="K74" s="5"/>
      <c r="L74" s="5"/>
      <c r="M74" s="5"/>
      <c r="N74" s="5"/>
      <c r="O74" s="5"/>
      <c r="P74" s="5"/>
      <c r="Q74" s="5"/>
      <c r="R74" s="5"/>
      <c r="S74" s="5"/>
      <c r="T74" s="5"/>
      <c r="U74" s="5"/>
      <c r="V74" s="5"/>
      <c r="W74" s="5"/>
      <c r="X74" s="5"/>
      <c r="Y74" s="5"/>
    </row>
    <row r="75" spans="1:25" ht="38.25">
      <c r="A75" s="436">
        <v>6</v>
      </c>
      <c r="B75" s="499" t="s">
        <v>431</v>
      </c>
      <c r="C75" s="500">
        <v>3</v>
      </c>
      <c r="D75" s="501">
        <v>10</v>
      </c>
      <c r="E75" s="437">
        <f t="shared" si="8"/>
        <v>0</v>
      </c>
      <c r="F75" s="437">
        <f t="shared" si="6"/>
        <v>0</v>
      </c>
      <c r="G75" s="5"/>
      <c r="H75" s="5"/>
      <c r="I75" s="5"/>
      <c r="J75" s="5"/>
      <c r="K75" s="5"/>
      <c r="L75" s="5"/>
      <c r="M75" s="5"/>
      <c r="N75" s="5"/>
      <c r="O75" s="5"/>
      <c r="P75" s="5"/>
      <c r="Q75" s="5"/>
      <c r="R75" s="5"/>
      <c r="S75" s="5"/>
      <c r="T75" s="5"/>
      <c r="U75" s="5"/>
      <c r="V75" s="5"/>
      <c r="W75" s="5"/>
      <c r="X75" s="5"/>
      <c r="Y75" s="5"/>
    </row>
    <row r="76" spans="1:25" ht="38.25">
      <c r="A76" s="417">
        <v>7</v>
      </c>
      <c r="B76" s="502" t="s">
        <v>401</v>
      </c>
      <c r="C76" s="443">
        <v>1</v>
      </c>
      <c r="D76" s="503">
        <v>30</v>
      </c>
      <c r="E76" s="504">
        <f t="shared" si="8"/>
        <v>0</v>
      </c>
      <c r="F76" s="504">
        <f t="shared" si="6"/>
        <v>0</v>
      </c>
      <c r="G76" s="5"/>
      <c r="H76" s="5"/>
      <c r="I76" s="5"/>
      <c r="J76" s="5"/>
      <c r="K76" s="5"/>
      <c r="L76" s="5"/>
      <c r="M76" s="5"/>
      <c r="N76" s="5"/>
      <c r="O76" s="5"/>
      <c r="P76" s="5"/>
      <c r="Q76" s="5"/>
      <c r="R76" s="5"/>
      <c r="S76" s="5"/>
      <c r="T76" s="5"/>
      <c r="U76" s="5"/>
      <c r="V76" s="5"/>
      <c r="W76" s="5"/>
      <c r="X76" s="5"/>
      <c r="Y76" s="5"/>
    </row>
    <row r="77" spans="1:25" ht="25.5">
      <c r="A77" s="417">
        <v>8</v>
      </c>
      <c r="B77" s="502" t="s">
        <v>402</v>
      </c>
      <c r="C77" s="443">
        <v>5</v>
      </c>
      <c r="D77" s="503">
        <v>10</v>
      </c>
      <c r="E77" s="504">
        <f t="shared" si="8"/>
        <v>0</v>
      </c>
      <c r="F77" s="418">
        <f t="shared" si="6"/>
        <v>0</v>
      </c>
      <c r="G77" s="5"/>
      <c r="H77" s="5"/>
      <c r="I77" s="5"/>
      <c r="J77" s="5"/>
      <c r="K77" s="5"/>
      <c r="L77" s="5"/>
      <c r="M77" s="5"/>
      <c r="N77" s="5"/>
      <c r="O77" s="5"/>
      <c r="P77" s="5"/>
      <c r="Q77" s="5"/>
      <c r="R77" s="5"/>
      <c r="S77" s="5"/>
      <c r="T77" s="5"/>
      <c r="U77" s="5"/>
      <c r="V77" s="5"/>
      <c r="W77" s="5"/>
      <c r="X77" s="5"/>
      <c r="Y77" s="5"/>
    </row>
    <row r="78" spans="1:25" ht="25.5">
      <c r="A78" s="417">
        <v>9</v>
      </c>
      <c r="B78" s="502" t="s">
        <v>432</v>
      </c>
      <c r="C78" s="443">
        <v>1</v>
      </c>
      <c r="D78" s="503">
        <v>10</v>
      </c>
      <c r="E78" s="426"/>
      <c r="F78" s="504">
        <f t="shared" si="6"/>
        <v>0</v>
      </c>
      <c r="G78" s="5"/>
      <c r="H78" s="5"/>
      <c r="I78" s="5"/>
      <c r="J78" s="5"/>
      <c r="K78" s="5"/>
      <c r="L78" s="5"/>
      <c r="M78" s="5"/>
      <c r="N78" s="5"/>
      <c r="O78" s="5"/>
      <c r="P78" s="5"/>
      <c r="Q78" s="5"/>
      <c r="R78" s="5"/>
      <c r="S78" s="5"/>
      <c r="T78" s="5"/>
      <c r="U78" s="5"/>
      <c r="V78" s="5"/>
      <c r="W78" s="5"/>
      <c r="X78" s="5"/>
      <c r="Y78" s="5"/>
    </row>
    <row r="79" spans="1:25" ht="12.75">
      <c r="A79" s="417">
        <v>10</v>
      </c>
      <c r="B79" s="502" t="s">
        <v>433</v>
      </c>
      <c r="C79" s="443">
        <v>1</v>
      </c>
      <c r="D79" s="503">
        <v>1</v>
      </c>
      <c r="E79" s="426"/>
      <c r="F79" s="418">
        <f t="shared" si="6"/>
        <v>0</v>
      </c>
      <c r="G79" s="5"/>
      <c r="H79" s="5"/>
      <c r="I79" s="5"/>
      <c r="J79" s="5"/>
      <c r="K79" s="5"/>
      <c r="L79" s="5"/>
      <c r="M79" s="5"/>
      <c r="N79" s="5"/>
      <c r="O79" s="5"/>
      <c r="P79" s="5"/>
      <c r="Q79" s="5"/>
      <c r="R79" s="5"/>
      <c r="S79" s="5"/>
      <c r="T79" s="5"/>
      <c r="U79" s="5"/>
      <c r="V79" s="5"/>
      <c r="W79" s="5"/>
      <c r="X79" s="5"/>
      <c r="Y79" s="5"/>
    </row>
    <row r="80" spans="1:25" ht="25.5">
      <c r="A80" s="417">
        <v>11</v>
      </c>
      <c r="B80" s="502" t="s">
        <v>434</v>
      </c>
      <c r="C80" s="416">
        <v>1</v>
      </c>
      <c r="D80" s="503">
        <v>10</v>
      </c>
      <c r="E80" s="426"/>
      <c r="F80" s="504">
        <f t="shared" si="6"/>
        <v>0</v>
      </c>
      <c r="G80" s="5"/>
      <c r="H80" s="5"/>
      <c r="I80" s="5"/>
      <c r="J80" s="5"/>
      <c r="K80" s="5"/>
      <c r="L80" s="5"/>
      <c r="M80" s="5"/>
      <c r="N80" s="5"/>
      <c r="O80" s="5"/>
      <c r="P80" s="5"/>
      <c r="Q80" s="5"/>
      <c r="R80" s="5"/>
      <c r="S80" s="5"/>
      <c r="T80" s="5"/>
      <c r="U80" s="5"/>
      <c r="V80" s="5"/>
      <c r="W80" s="5"/>
      <c r="X80" s="5"/>
      <c r="Y80" s="5"/>
    </row>
    <row r="81" spans="1:25" ht="12.75">
      <c r="A81" s="417">
        <v>12</v>
      </c>
      <c r="B81" s="502" t="s">
        <v>435</v>
      </c>
      <c r="C81" s="443">
        <v>2</v>
      </c>
      <c r="D81" s="503">
        <v>10</v>
      </c>
      <c r="E81" s="426"/>
      <c r="F81" s="418">
        <f t="shared" si="6"/>
        <v>0</v>
      </c>
      <c r="G81" s="5"/>
      <c r="H81" s="5"/>
      <c r="I81" s="5"/>
      <c r="J81" s="5"/>
      <c r="K81" s="5"/>
      <c r="L81" s="5"/>
      <c r="M81" s="5"/>
      <c r="N81" s="5"/>
      <c r="O81" s="5"/>
      <c r="P81" s="5"/>
      <c r="Q81" s="5"/>
      <c r="R81" s="5"/>
      <c r="S81" s="5"/>
      <c r="T81" s="5"/>
      <c r="U81" s="5"/>
      <c r="V81" s="5"/>
      <c r="W81" s="5"/>
      <c r="X81" s="5"/>
      <c r="Y81" s="5"/>
    </row>
    <row r="82" spans="1:25" ht="25.5">
      <c r="A82" s="432">
        <v>13</v>
      </c>
      <c r="B82" s="509" t="s">
        <v>436</v>
      </c>
      <c r="C82" s="506">
        <v>1</v>
      </c>
      <c r="D82" s="507">
        <v>10</v>
      </c>
      <c r="E82" s="441"/>
      <c r="F82" s="427">
        <f t="shared" si="6"/>
        <v>0</v>
      </c>
      <c r="G82" s="5"/>
      <c r="H82" s="5"/>
      <c r="I82" s="5"/>
      <c r="J82" s="5"/>
      <c r="K82" s="5"/>
      <c r="L82" s="5"/>
      <c r="M82" s="5"/>
      <c r="N82" s="5"/>
      <c r="O82" s="5"/>
      <c r="P82" s="5"/>
      <c r="Q82" s="5"/>
      <c r="R82" s="5"/>
      <c r="S82" s="5"/>
      <c r="T82" s="5"/>
      <c r="U82" s="5"/>
      <c r="V82" s="5"/>
      <c r="W82" s="5"/>
      <c r="X82" s="5"/>
      <c r="Y82" s="5"/>
    </row>
    <row r="83" spans="1:25" ht="13.5" thickBot="1">
      <c r="A83" s="182"/>
      <c r="B83" s="225"/>
      <c r="C83" s="156"/>
      <c r="D83" s="226"/>
      <c r="E83" s="157"/>
      <c r="F83" s="229"/>
      <c r="G83" s="5"/>
      <c r="H83" s="5"/>
      <c r="I83" s="5"/>
      <c r="J83" s="5"/>
      <c r="K83" s="5"/>
      <c r="L83" s="5"/>
      <c r="M83" s="5"/>
      <c r="N83" s="5"/>
      <c r="O83" s="5"/>
      <c r="P83" s="5"/>
      <c r="Q83" s="5"/>
      <c r="R83" s="5"/>
      <c r="S83" s="5"/>
      <c r="T83" s="5"/>
      <c r="U83" s="5"/>
      <c r="V83" s="5"/>
      <c r="W83" s="5"/>
      <c r="X83" s="5"/>
      <c r="Y83" s="5"/>
    </row>
    <row r="84" spans="1:25" ht="13.5" thickBot="1">
      <c r="A84" s="57"/>
      <c r="B84" s="5"/>
      <c r="C84" s="5"/>
      <c r="D84" s="5"/>
      <c r="E84" s="35" t="s">
        <v>426</v>
      </c>
      <c r="F84" s="158">
        <f>SUM(F70:F82)</f>
        <v>0</v>
      </c>
      <c r="G84" s="5"/>
      <c r="H84" s="5"/>
      <c r="I84" s="5"/>
      <c r="J84" s="5"/>
      <c r="K84" s="5"/>
      <c r="L84" s="5"/>
      <c r="M84" s="5"/>
      <c r="N84" s="5"/>
      <c r="O84" s="5"/>
      <c r="P84" s="5"/>
      <c r="Q84" s="5"/>
      <c r="R84" s="5"/>
      <c r="S84" s="5"/>
      <c r="T84" s="5"/>
      <c r="U84" s="5"/>
      <c r="V84" s="5"/>
      <c r="W84" s="5"/>
      <c r="X84" s="5"/>
      <c r="Y84" s="5"/>
    </row>
    <row r="85" spans="1:25" ht="15.75">
      <c r="A85" s="692" t="s">
        <v>567</v>
      </c>
      <c r="B85" s="673"/>
      <c r="C85" s="673"/>
      <c r="D85" s="673"/>
      <c r="E85" s="515"/>
      <c r="F85" s="515"/>
      <c r="G85" s="5"/>
      <c r="H85" s="5"/>
      <c r="I85" s="5"/>
      <c r="J85" s="5"/>
      <c r="K85" s="5"/>
      <c r="L85" s="5"/>
      <c r="M85" s="5"/>
      <c r="N85" s="5"/>
      <c r="O85" s="5"/>
      <c r="P85" s="5"/>
      <c r="Q85" s="5"/>
      <c r="R85" s="5"/>
      <c r="S85" s="5"/>
      <c r="T85" s="5"/>
      <c r="U85" s="5"/>
      <c r="V85" s="5"/>
      <c r="W85" s="5"/>
      <c r="X85" s="5"/>
      <c r="Y85" s="5"/>
    </row>
    <row r="86" spans="1:25" ht="12.75">
      <c r="A86" s="329" t="s">
        <v>44</v>
      </c>
      <c r="B86" s="329" t="s">
        <v>202</v>
      </c>
      <c r="C86" s="329" t="s">
        <v>392</v>
      </c>
      <c r="D86" s="329" t="s">
        <v>393</v>
      </c>
      <c r="E86" s="329" t="s">
        <v>204</v>
      </c>
      <c r="F86" s="329" t="s">
        <v>394</v>
      </c>
      <c r="G86" s="5"/>
      <c r="H86" s="5"/>
      <c r="I86" s="5"/>
      <c r="J86" s="5"/>
      <c r="K86" s="5"/>
      <c r="L86" s="5"/>
      <c r="M86" s="5"/>
      <c r="N86" s="5"/>
      <c r="O86" s="5"/>
      <c r="P86" s="5"/>
      <c r="Q86" s="5"/>
      <c r="R86" s="5"/>
      <c r="S86" s="5"/>
      <c r="T86" s="5"/>
      <c r="U86" s="5"/>
      <c r="V86" s="5"/>
      <c r="W86" s="5"/>
      <c r="X86" s="5"/>
      <c r="Y86" s="5"/>
    </row>
    <row r="87" spans="1:25" ht="12.75">
      <c r="A87" s="317">
        <v>1</v>
      </c>
      <c r="B87" s="330" t="s">
        <v>437</v>
      </c>
      <c r="C87" s="319">
        <v>1</v>
      </c>
      <c r="D87" s="331">
        <v>10</v>
      </c>
      <c r="E87" s="320"/>
      <c r="F87" s="321">
        <f t="shared" ref="F87:F94" si="9">IF(D87="",0,ROUND(((C87*E87)/D87),2))</f>
        <v>0</v>
      </c>
      <c r="G87" s="5"/>
      <c r="H87" s="5"/>
      <c r="I87" s="5"/>
      <c r="J87" s="5"/>
      <c r="K87" s="5"/>
      <c r="L87" s="5"/>
      <c r="M87" s="5"/>
      <c r="N87" s="5"/>
      <c r="O87" s="5"/>
      <c r="P87" s="5"/>
      <c r="Q87" s="5"/>
      <c r="R87" s="5"/>
      <c r="S87" s="5"/>
      <c r="T87" s="5"/>
      <c r="U87" s="5"/>
      <c r="V87" s="5"/>
      <c r="W87" s="5"/>
      <c r="X87" s="5"/>
      <c r="Y87" s="5"/>
    </row>
    <row r="88" spans="1:25" ht="25.5">
      <c r="A88" s="322">
        <v>2</v>
      </c>
      <c r="B88" s="466" t="s">
        <v>438</v>
      </c>
      <c r="C88" s="323">
        <v>2</v>
      </c>
      <c r="D88" s="334">
        <v>10</v>
      </c>
      <c r="E88" s="320"/>
      <c r="F88" s="324">
        <f t="shared" si="9"/>
        <v>0</v>
      </c>
      <c r="G88" s="5"/>
      <c r="H88" s="5"/>
      <c r="I88" s="5"/>
      <c r="J88" s="5"/>
      <c r="K88" s="5"/>
      <c r="L88" s="5"/>
      <c r="M88" s="5"/>
      <c r="N88" s="5"/>
      <c r="O88" s="5"/>
      <c r="P88" s="5"/>
      <c r="Q88" s="5"/>
      <c r="R88" s="5"/>
      <c r="S88" s="5"/>
      <c r="T88" s="5"/>
      <c r="U88" s="5"/>
      <c r="V88" s="5"/>
      <c r="W88" s="5"/>
      <c r="X88" s="5"/>
      <c r="Y88" s="5"/>
    </row>
    <row r="89" spans="1:25" ht="12.75">
      <c r="A89" s="317">
        <v>3</v>
      </c>
      <c r="B89" s="330" t="s">
        <v>439</v>
      </c>
      <c r="C89" s="319">
        <v>2</v>
      </c>
      <c r="D89" s="331">
        <v>15</v>
      </c>
      <c r="E89" s="320"/>
      <c r="F89" s="321">
        <f t="shared" si="9"/>
        <v>0</v>
      </c>
      <c r="G89" s="5"/>
      <c r="H89" s="5"/>
      <c r="I89" s="5"/>
      <c r="J89" s="5"/>
      <c r="K89" s="5"/>
      <c r="L89" s="5"/>
      <c r="M89" s="5"/>
      <c r="N89" s="5"/>
      <c r="O89" s="5"/>
      <c r="P89" s="5"/>
      <c r="Q89" s="5"/>
      <c r="R89" s="5"/>
      <c r="S89" s="5"/>
      <c r="T89" s="5"/>
      <c r="U89" s="5"/>
      <c r="V89" s="5"/>
      <c r="W89" s="5"/>
      <c r="X89" s="5"/>
      <c r="Y89" s="5"/>
    </row>
    <row r="90" spans="1:25" ht="25.5">
      <c r="A90" s="322">
        <v>4</v>
      </c>
      <c r="B90" s="466" t="s">
        <v>414</v>
      </c>
      <c r="C90" s="323">
        <v>2</v>
      </c>
      <c r="D90" s="334">
        <v>10</v>
      </c>
      <c r="E90" s="320"/>
      <c r="F90" s="324">
        <f t="shared" si="9"/>
        <v>0</v>
      </c>
      <c r="G90" s="5"/>
      <c r="H90" s="5"/>
      <c r="I90" s="5"/>
      <c r="J90" s="5"/>
      <c r="K90" s="5"/>
      <c r="L90" s="5"/>
      <c r="M90" s="5"/>
      <c r="N90" s="5"/>
      <c r="O90" s="5"/>
      <c r="P90" s="5"/>
      <c r="Q90" s="5"/>
      <c r="R90" s="5"/>
      <c r="S90" s="5"/>
      <c r="T90" s="5"/>
      <c r="U90" s="5"/>
      <c r="V90" s="5"/>
      <c r="W90" s="5"/>
      <c r="X90" s="5"/>
      <c r="Y90" s="5"/>
    </row>
    <row r="91" spans="1:25" ht="12.75">
      <c r="A91" s="317">
        <v>5</v>
      </c>
      <c r="B91" s="330" t="s">
        <v>415</v>
      </c>
      <c r="C91" s="319">
        <v>2</v>
      </c>
      <c r="D91" s="331">
        <v>15</v>
      </c>
      <c r="E91" s="320"/>
      <c r="F91" s="321">
        <f t="shared" si="9"/>
        <v>0</v>
      </c>
      <c r="G91" s="5"/>
      <c r="H91" s="5"/>
      <c r="I91" s="5"/>
      <c r="J91" s="5"/>
      <c r="K91" s="5"/>
      <c r="L91" s="5"/>
      <c r="M91" s="5"/>
      <c r="N91" s="5"/>
      <c r="O91" s="5"/>
      <c r="P91" s="5"/>
      <c r="Q91" s="5"/>
      <c r="R91" s="5"/>
      <c r="S91" s="5"/>
      <c r="T91" s="5"/>
      <c r="U91" s="5"/>
      <c r="V91" s="5"/>
      <c r="W91" s="5"/>
      <c r="X91" s="5"/>
      <c r="Y91" s="5"/>
    </row>
    <row r="92" spans="1:25" ht="25.5">
      <c r="A92" s="322">
        <v>6</v>
      </c>
      <c r="B92" s="466" t="s">
        <v>416</v>
      </c>
      <c r="C92" s="323">
        <v>2</v>
      </c>
      <c r="D92" s="334">
        <v>10</v>
      </c>
      <c r="E92" s="320"/>
      <c r="F92" s="324">
        <f t="shared" si="9"/>
        <v>0</v>
      </c>
      <c r="G92" s="5"/>
      <c r="H92" s="5"/>
      <c r="I92" s="5"/>
      <c r="J92" s="5"/>
      <c r="K92" s="5"/>
      <c r="L92" s="5"/>
      <c r="M92" s="5"/>
      <c r="N92" s="5"/>
      <c r="O92" s="5"/>
      <c r="P92" s="5"/>
      <c r="Q92" s="5"/>
      <c r="R92" s="5"/>
      <c r="S92" s="5"/>
      <c r="T92" s="5"/>
      <c r="U92" s="5"/>
      <c r="V92" s="5"/>
      <c r="W92" s="5"/>
      <c r="X92" s="5"/>
      <c r="Y92" s="5"/>
    </row>
    <row r="93" spans="1:25" ht="25.5">
      <c r="A93" s="457">
        <v>7</v>
      </c>
      <c r="B93" s="485" t="s">
        <v>417</v>
      </c>
      <c r="C93" s="456">
        <v>2</v>
      </c>
      <c r="D93" s="512">
        <v>10</v>
      </c>
      <c r="E93" s="208"/>
      <c r="F93" s="486">
        <f t="shared" si="9"/>
        <v>0</v>
      </c>
      <c r="G93" s="5"/>
      <c r="H93" s="5"/>
      <c r="I93" s="5"/>
      <c r="J93" s="5"/>
      <c r="K93" s="5"/>
      <c r="L93" s="5"/>
      <c r="M93" s="5"/>
      <c r="N93" s="5"/>
      <c r="O93" s="5"/>
      <c r="P93" s="5"/>
      <c r="Q93" s="5"/>
      <c r="R93" s="5"/>
      <c r="S93" s="5"/>
      <c r="T93" s="5"/>
      <c r="U93" s="5"/>
      <c r="V93" s="5"/>
      <c r="W93" s="5"/>
      <c r="X93" s="5"/>
      <c r="Y93" s="5"/>
    </row>
    <row r="94" spans="1:25" ht="12.75">
      <c r="A94" s="516">
        <v>8</v>
      </c>
      <c r="B94" s="494" t="s">
        <v>440</v>
      </c>
      <c r="C94" s="495">
        <v>5</v>
      </c>
      <c r="D94" s="496">
        <v>10</v>
      </c>
      <c r="E94" s="192"/>
      <c r="F94" s="497">
        <f t="shared" si="9"/>
        <v>0</v>
      </c>
      <c r="G94" s="5"/>
      <c r="H94" s="5"/>
      <c r="I94" s="5"/>
      <c r="J94" s="5"/>
      <c r="K94" s="5"/>
      <c r="L94" s="5"/>
      <c r="M94" s="5"/>
      <c r="N94" s="5"/>
      <c r="O94" s="5"/>
      <c r="P94" s="5"/>
      <c r="Q94" s="5"/>
      <c r="R94" s="5"/>
      <c r="S94" s="5"/>
      <c r="T94" s="5"/>
      <c r="U94" s="5"/>
      <c r="V94" s="5"/>
      <c r="W94" s="5"/>
      <c r="X94" s="5"/>
      <c r="Y94" s="5"/>
    </row>
    <row r="95" spans="1:25" ht="13.5" thickBot="1">
      <c r="A95" s="182"/>
      <c r="B95" s="225"/>
      <c r="C95" s="156"/>
      <c r="D95" s="226"/>
      <c r="E95" s="157"/>
      <c r="F95" s="229"/>
      <c r="G95" s="5"/>
      <c r="H95" s="5"/>
      <c r="I95" s="5"/>
      <c r="J95" s="5"/>
      <c r="K95" s="5"/>
      <c r="L95" s="5"/>
      <c r="M95" s="5"/>
      <c r="N95" s="5"/>
      <c r="O95" s="5"/>
      <c r="P95" s="5"/>
      <c r="Q95" s="5"/>
      <c r="R95" s="5"/>
      <c r="S95" s="5"/>
      <c r="T95" s="5"/>
      <c r="U95" s="5"/>
      <c r="V95" s="5"/>
      <c r="W95" s="5"/>
      <c r="X95" s="5"/>
      <c r="Y95" s="5"/>
    </row>
    <row r="96" spans="1:25" ht="15.75" thickBot="1">
      <c r="A96" s="57"/>
      <c r="B96" s="134"/>
      <c r="C96" s="134"/>
      <c r="D96" s="5"/>
      <c r="E96" s="35" t="s">
        <v>426</v>
      </c>
      <c r="F96" s="158">
        <f>SUM(F87:F94)</f>
        <v>0</v>
      </c>
      <c r="G96" s="5"/>
      <c r="H96" s="5"/>
      <c r="I96" s="5"/>
      <c r="J96" s="5"/>
      <c r="K96" s="5"/>
      <c r="L96" s="5"/>
      <c r="M96" s="5"/>
      <c r="N96" s="5"/>
      <c r="O96" s="5"/>
      <c r="P96" s="5"/>
      <c r="Q96" s="5"/>
      <c r="R96" s="5"/>
      <c r="S96" s="5"/>
      <c r="T96" s="5"/>
      <c r="U96" s="5"/>
      <c r="V96" s="5"/>
      <c r="W96" s="5"/>
      <c r="X96" s="5"/>
      <c r="Y96" s="5"/>
    </row>
    <row r="97" spans="1:25">
      <c r="A97" s="57"/>
      <c r="B97" s="134"/>
      <c r="C97" s="134"/>
      <c r="D97" s="5"/>
      <c r="E97" s="35"/>
      <c r="F97" s="203"/>
      <c r="G97" s="5"/>
      <c r="H97" s="5"/>
      <c r="I97" s="5"/>
      <c r="J97" s="5"/>
      <c r="K97" s="5"/>
      <c r="L97" s="5"/>
      <c r="M97" s="5"/>
      <c r="N97" s="5"/>
      <c r="O97" s="5"/>
      <c r="P97" s="5"/>
      <c r="Q97" s="5"/>
      <c r="R97" s="5"/>
      <c r="S97" s="5"/>
      <c r="T97" s="5"/>
      <c r="U97" s="5"/>
      <c r="V97" s="5"/>
      <c r="W97" s="5"/>
      <c r="X97" s="5"/>
      <c r="Y97" s="5"/>
    </row>
    <row r="98" spans="1:25">
      <c r="A98" s="57"/>
      <c r="B98" s="134"/>
      <c r="C98" s="134"/>
      <c r="D98" s="5"/>
      <c r="E98" s="35"/>
      <c r="F98" s="203"/>
      <c r="G98" s="5"/>
      <c r="H98" s="5"/>
      <c r="I98" s="5"/>
      <c r="J98" s="5"/>
      <c r="K98" s="5"/>
      <c r="L98" s="5"/>
      <c r="M98" s="5"/>
      <c r="N98" s="5"/>
      <c r="O98" s="5"/>
      <c r="P98" s="5"/>
      <c r="Q98" s="5"/>
      <c r="R98" s="5"/>
      <c r="S98" s="5"/>
      <c r="T98" s="5"/>
      <c r="U98" s="5"/>
      <c r="V98" s="5"/>
      <c r="W98" s="5"/>
      <c r="X98" s="5"/>
      <c r="Y98" s="5"/>
    </row>
    <row r="99" spans="1:25" ht="15.75">
      <c r="A99" s="692" t="s">
        <v>568</v>
      </c>
      <c r="B99" s="673"/>
      <c r="C99" s="673"/>
      <c r="D99" s="673"/>
      <c r="E99" s="692"/>
      <c r="F99" s="673"/>
      <c r="G99" s="5"/>
      <c r="H99" s="5"/>
      <c r="I99" s="5"/>
      <c r="J99" s="5"/>
      <c r="K99" s="5"/>
      <c r="L99" s="5"/>
      <c r="M99" s="5"/>
      <c r="N99" s="5"/>
      <c r="O99" s="5"/>
      <c r="P99" s="5"/>
      <c r="Q99" s="5"/>
      <c r="R99" s="5"/>
      <c r="S99" s="5"/>
      <c r="T99" s="5"/>
      <c r="U99" s="5"/>
      <c r="V99" s="5"/>
      <c r="W99" s="5"/>
      <c r="X99" s="5"/>
      <c r="Y99" s="5"/>
    </row>
    <row r="100" spans="1:25" ht="12.75">
      <c r="A100" s="380" t="s">
        <v>44</v>
      </c>
      <c r="B100" s="380" t="s">
        <v>202</v>
      </c>
      <c r="C100" s="380" t="s">
        <v>392</v>
      </c>
      <c r="D100" s="380" t="s">
        <v>393</v>
      </c>
      <c r="E100" s="380" t="s">
        <v>204</v>
      </c>
      <c r="F100" s="380" t="s">
        <v>394</v>
      </c>
      <c r="G100" s="5"/>
      <c r="H100" s="5"/>
      <c r="I100" s="5"/>
      <c r="J100" s="5"/>
      <c r="K100" s="5"/>
      <c r="L100" s="5"/>
      <c r="M100" s="5"/>
      <c r="N100" s="5"/>
      <c r="O100" s="5"/>
      <c r="P100" s="5"/>
      <c r="Q100" s="5"/>
      <c r="R100" s="5"/>
      <c r="S100" s="5"/>
      <c r="T100" s="5"/>
      <c r="U100" s="5"/>
      <c r="V100" s="5"/>
      <c r="W100" s="5"/>
      <c r="X100" s="5"/>
      <c r="Y100" s="5"/>
    </row>
    <row r="101" spans="1:25" ht="25.5">
      <c r="A101" s="381">
        <v>1</v>
      </c>
      <c r="B101" s="379" t="s">
        <v>396</v>
      </c>
      <c r="C101" s="382">
        <v>2</v>
      </c>
      <c r="D101" s="382">
        <v>10</v>
      </c>
      <c r="E101" s="514">
        <f t="shared" ref="E101:E107" si="10">E15</f>
        <v>0</v>
      </c>
      <c r="F101" s="349">
        <f t="shared" ref="F101:F107" si="11">IF(D101="",0,ROUND(((C101*E101)/D101),2))</f>
        <v>0</v>
      </c>
      <c r="G101" s="5"/>
      <c r="H101" s="5"/>
      <c r="I101" s="5"/>
      <c r="J101" s="5"/>
      <c r="K101" s="5"/>
      <c r="L101" s="5"/>
      <c r="M101" s="5"/>
      <c r="N101" s="5"/>
      <c r="O101" s="5"/>
      <c r="P101" s="5"/>
      <c r="Q101" s="5"/>
      <c r="R101" s="5"/>
      <c r="S101" s="5"/>
      <c r="T101" s="5"/>
      <c r="U101" s="5"/>
      <c r="V101" s="5"/>
      <c r="W101" s="5"/>
      <c r="X101" s="5"/>
      <c r="Y101" s="5"/>
    </row>
    <row r="102" spans="1:25" ht="25.5">
      <c r="A102" s="381">
        <v>2</v>
      </c>
      <c r="B102" s="379" t="s">
        <v>397</v>
      </c>
      <c r="C102" s="382">
        <v>2</v>
      </c>
      <c r="D102" s="404">
        <v>10</v>
      </c>
      <c r="E102" s="349">
        <f t="shared" si="10"/>
        <v>0</v>
      </c>
      <c r="F102" s="349">
        <f t="shared" si="11"/>
        <v>0</v>
      </c>
      <c r="G102" s="5"/>
      <c r="H102" s="5"/>
      <c r="I102" s="5"/>
      <c r="J102" s="5"/>
      <c r="K102" s="5"/>
      <c r="L102" s="5"/>
      <c r="M102" s="5"/>
      <c r="N102" s="5"/>
      <c r="O102" s="5"/>
      <c r="P102" s="5"/>
      <c r="Q102" s="5"/>
      <c r="R102" s="5"/>
      <c r="S102" s="5"/>
      <c r="T102" s="5"/>
      <c r="U102" s="5"/>
      <c r="V102" s="5"/>
      <c r="W102" s="5"/>
      <c r="X102" s="5"/>
      <c r="Y102" s="5"/>
    </row>
    <row r="103" spans="1:25" ht="38.25">
      <c r="A103" s="381">
        <v>3</v>
      </c>
      <c r="B103" s="379" t="s">
        <v>398</v>
      </c>
      <c r="C103" s="382">
        <v>2</v>
      </c>
      <c r="D103" s="404">
        <v>10</v>
      </c>
      <c r="E103" s="349">
        <f t="shared" si="10"/>
        <v>0</v>
      </c>
      <c r="F103" s="349">
        <f t="shared" si="11"/>
        <v>0</v>
      </c>
      <c r="G103" s="5"/>
      <c r="H103" s="5"/>
      <c r="I103" s="5"/>
      <c r="J103" s="5"/>
      <c r="K103" s="5"/>
      <c r="L103" s="5"/>
      <c r="M103" s="5"/>
      <c r="N103" s="5"/>
      <c r="O103" s="5"/>
      <c r="P103" s="5"/>
      <c r="Q103" s="5"/>
      <c r="R103" s="5"/>
      <c r="S103" s="5"/>
      <c r="T103" s="5"/>
      <c r="U103" s="5"/>
      <c r="V103" s="5"/>
      <c r="W103" s="5"/>
      <c r="X103" s="5"/>
      <c r="Y103" s="5"/>
    </row>
    <row r="104" spans="1:25" ht="38.25">
      <c r="A104" s="381">
        <v>4</v>
      </c>
      <c r="B104" s="379" t="s">
        <v>399</v>
      </c>
      <c r="C104" s="382">
        <v>3</v>
      </c>
      <c r="D104" s="404">
        <v>10</v>
      </c>
      <c r="E104" s="349">
        <f t="shared" si="10"/>
        <v>0</v>
      </c>
      <c r="F104" s="349">
        <f t="shared" si="11"/>
        <v>0</v>
      </c>
      <c r="G104" s="5"/>
      <c r="H104" s="5"/>
      <c r="I104" s="5"/>
      <c r="J104" s="5"/>
      <c r="K104" s="5"/>
      <c r="L104" s="5"/>
      <c r="M104" s="5"/>
      <c r="N104" s="5"/>
      <c r="O104" s="5"/>
      <c r="P104" s="5"/>
      <c r="Q104" s="5"/>
      <c r="R104" s="5"/>
      <c r="S104" s="5"/>
      <c r="T104" s="5"/>
      <c r="U104" s="5"/>
      <c r="V104" s="5"/>
      <c r="W104" s="5"/>
      <c r="X104" s="5"/>
      <c r="Y104" s="5"/>
    </row>
    <row r="105" spans="1:25" ht="38.25">
      <c r="A105" s="436">
        <v>5</v>
      </c>
      <c r="B105" s="517" t="s">
        <v>400</v>
      </c>
      <c r="C105" s="500">
        <v>3</v>
      </c>
      <c r="D105" s="501">
        <v>10</v>
      </c>
      <c r="E105" s="437">
        <f t="shared" si="10"/>
        <v>0</v>
      </c>
      <c r="F105" s="437">
        <f t="shared" si="11"/>
        <v>0</v>
      </c>
      <c r="G105" s="5"/>
      <c r="H105" s="5"/>
      <c r="I105" s="5"/>
      <c r="J105" s="5"/>
      <c r="K105" s="5"/>
      <c r="L105" s="5"/>
      <c r="M105" s="5"/>
      <c r="N105" s="5"/>
      <c r="O105" s="5"/>
      <c r="P105" s="5"/>
      <c r="Q105" s="5"/>
      <c r="R105" s="5"/>
      <c r="S105" s="5"/>
      <c r="T105" s="5"/>
      <c r="U105" s="5"/>
      <c r="V105" s="5"/>
      <c r="W105" s="5"/>
      <c r="X105" s="5"/>
      <c r="Y105" s="5"/>
    </row>
    <row r="106" spans="1:25" ht="38.25">
      <c r="A106" s="417">
        <v>6</v>
      </c>
      <c r="B106" s="518" t="s">
        <v>401</v>
      </c>
      <c r="C106" s="443">
        <v>1</v>
      </c>
      <c r="D106" s="503">
        <v>30</v>
      </c>
      <c r="E106" s="504">
        <f t="shared" si="10"/>
        <v>0</v>
      </c>
      <c r="F106" s="504">
        <f t="shared" si="11"/>
        <v>0</v>
      </c>
      <c r="G106" s="5"/>
      <c r="H106" s="5"/>
      <c r="I106" s="5"/>
      <c r="J106" s="5"/>
      <c r="K106" s="5"/>
      <c r="L106" s="5"/>
      <c r="M106" s="5"/>
      <c r="N106" s="5"/>
      <c r="O106" s="5"/>
      <c r="P106" s="5"/>
      <c r="Q106" s="5"/>
      <c r="R106" s="5"/>
      <c r="S106" s="5"/>
      <c r="T106" s="5"/>
      <c r="U106" s="5"/>
      <c r="V106" s="5"/>
      <c r="W106" s="5"/>
      <c r="X106" s="5"/>
      <c r="Y106" s="5"/>
    </row>
    <row r="107" spans="1:25" ht="25.5">
      <c r="A107" s="432">
        <v>7</v>
      </c>
      <c r="B107" s="505" t="s">
        <v>402</v>
      </c>
      <c r="C107" s="506">
        <v>5</v>
      </c>
      <c r="D107" s="507">
        <v>10</v>
      </c>
      <c r="E107" s="427">
        <f t="shared" si="10"/>
        <v>0</v>
      </c>
      <c r="F107" s="427">
        <f t="shared" si="11"/>
        <v>0</v>
      </c>
      <c r="G107" s="5"/>
      <c r="H107" s="5"/>
      <c r="I107" s="5"/>
      <c r="J107" s="5"/>
      <c r="K107" s="5"/>
      <c r="L107" s="5"/>
      <c r="M107" s="5"/>
      <c r="N107" s="5"/>
      <c r="O107" s="5"/>
      <c r="P107" s="5"/>
      <c r="Q107" s="5"/>
      <c r="R107" s="5"/>
      <c r="S107" s="5"/>
      <c r="T107" s="5"/>
      <c r="U107" s="5"/>
      <c r="V107" s="5"/>
      <c r="W107" s="5"/>
      <c r="X107" s="5"/>
      <c r="Y107" s="5"/>
    </row>
    <row r="108" spans="1:25" ht="13.5" thickBot="1">
      <c r="A108" s="182"/>
      <c r="B108" s="225"/>
      <c r="C108" s="156"/>
      <c r="D108" s="226"/>
      <c r="E108" s="157"/>
      <c r="F108" s="229"/>
      <c r="G108" s="5"/>
      <c r="H108" s="5"/>
      <c r="I108" s="5"/>
      <c r="J108" s="5"/>
      <c r="K108" s="5"/>
      <c r="L108" s="5"/>
      <c r="M108" s="5"/>
      <c r="N108" s="5"/>
      <c r="O108" s="5"/>
      <c r="P108" s="5"/>
      <c r="Q108" s="5"/>
      <c r="R108" s="5"/>
      <c r="S108" s="5"/>
      <c r="T108" s="5"/>
      <c r="U108" s="5"/>
      <c r="V108" s="5"/>
      <c r="W108" s="5"/>
      <c r="X108" s="5"/>
      <c r="Y108" s="5"/>
    </row>
    <row r="109" spans="1:25" ht="15.75" thickBot="1">
      <c r="A109" s="134"/>
      <c r="B109" s="5"/>
      <c r="C109" s="134"/>
      <c r="D109" s="134"/>
      <c r="E109" s="35" t="s">
        <v>426</v>
      </c>
      <c r="F109" s="158">
        <f>SUM(F101:F107)</f>
        <v>0</v>
      </c>
      <c r="G109" s="5"/>
      <c r="H109" s="5"/>
      <c r="I109" s="5"/>
      <c r="J109" s="5"/>
      <c r="K109" s="5"/>
      <c r="L109" s="5"/>
      <c r="M109" s="5"/>
      <c r="N109" s="5"/>
      <c r="O109" s="5"/>
      <c r="P109" s="5"/>
      <c r="Q109" s="5"/>
      <c r="R109" s="5"/>
      <c r="S109" s="5"/>
      <c r="T109" s="5"/>
      <c r="U109" s="5"/>
      <c r="V109" s="5"/>
      <c r="W109" s="5"/>
      <c r="X109" s="5"/>
      <c r="Y109" s="5"/>
    </row>
    <row r="110" spans="1:25" ht="15.75">
      <c r="A110" s="692" t="s">
        <v>565</v>
      </c>
      <c r="B110" s="673"/>
      <c r="C110" s="673"/>
      <c r="D110" s="673"/>
      <c r="E110" s="692"/>
      <c r="F110" s="673"/>
      <c r="G110" s="5"/>
      <c r="H110" s="5"/>
      <c r="I110" s="5"/>
      <c r="J110" s="5"/>
      <c r="K110" s="5"/>
      <c r="L110" s="5"/>
      <c r="M110" s="5"/>
      <c r="N110" s="5"/>
      <c r="O110" s="5"/>
      <c r="P110" s="5"/>
      <c r="Q110" s="5"/>
      <c r="R110" s="5"/>
      <c r="S110" s="5"/>
      <c r="T110" s="5"/>
      <c r="U110" s="5"/>
      <c r="V110" s="5"/>
      <c r="W110" s="5"/>
      <c r="X110" s="5"/>
      <c r="Y110" s="5"/>
    </row>
    <row r="111" spans="1:25" ht="12.75">
      <c r="A111" s="380" t="s">
        <v>44</v>
      </c>
      <c r="B111" s="380" t="s">
        <v>202</v>
      </c>
      <c r="C111" s="380" t="s">
        <v>392</v>
      </c>
      <c r="D111" s="380" t="s">
        <v>393</v>
      </c>
      <c r="E111" s="380" t="s">
        <v>204</v>
      </c>
      <c r="F111" s="380" t="s">
        <v>394</v>
      </c>
      <c r="G111" s="5"/>
      <c r="H111" s="5"/>
      <c r="I111" s="5"/>
      <c r="J111" s="5"/>
      <c r="K111" s="5"/>
      <c r="L111" s="5"/>
      <c r="M111" s="5"/>
      <c r="N111" s="5"/>
      <c r="O111" s="5"/>
      <c r="P111" s="5"/>
      <c r="Q111" s="5"/>
      <c r="R111" s="5"/>
      <c r="S111" s="5"/>
      <c r="T111" s="5"/>
      <c r="U111" s="5"/>
      <c r="V111" s="5"/>
      <c r="W111" s="5"/>
      <c r="X111" s="5"/>
      <c r="Y111" s="5"/>
    </row>
    <row r="112" spans="1:25" ht="25.5">
      <c r="A112" s="436">
        <v>1</v>
      </c>
      <c r="B112" s="499" t="s">
        <v>419</v>
      </c>
      <c r="C112" s="500">
        <v>2</v>
      </c>
      <c r="D112" s="500">
        <v>10</v>
      </c>
      <c r="E112" s="528">
        <f>E15</f>
        <v>0</v>
      </c>
      <c r="F112" s="437">
        <f t="shared" ref="F112:F118" si="12">IF(D112="",0,ROUND(((C112*E112)/D112),2))</f>
        <v>0</v>
      </c>
      <c r="G112" s="5"/>
      <c r="H112" s="5"/>
      <c r="I112" s="5"/>
      <c r="J112" s="5"/>
      <c r="K112" s="5"/>
      <c r="L112" s="5"/>
      <c r="M112" s="5"/>
      <c r="N112" s="5"/>
      <c r="O112" s="5"/>
      <c r="P112" s="5"/>
      <c r="Q112" s="5"/>
      <c r="R112" s="5"/>
      <c r="S112" s="5"/>
      <c r="T112" s="5"/>
      <c r="U112" s="5"/>
      <c r="V112" s="5"/>
      <c r="W112" s="5"/>
      <c r="X112" s="5"/>
      <c r="Y112" s="5"/>
    </row>
    <row r="113" spans="1:25" ht="25.5">
      <c r="A113" s="417">
        <v>2</v>
      </c>
      <c r="B113" s="502" t="s">
        <v>420</v>
      </c>
      <c r="C113" s="443">
        <v>2</v>
      </c>
      <c r="D113" s="503">
        <v>10</v>
      </c>
      <c r="E113" s="504">
        <f>E57</f>
        <v>0</v>
      </c>
      <c r="F113" s="418">
        <f t="shared" si="12"/>
        <v>0</v>
      </c>
      <c r="G113" s="5"/>
      <c r="H113" s="5"/>
      <c r="I113" s="5"/>
      <c r="J113" s="5"/>
      <c r="K113" s="5"/>
      <c r="L113" s="5"/>
      <c r="M113" s="5"/>
      <c r="N113" s="5"/>
      <c r="O113" s="5"/>
      <c r="P113" s="5"/>
      <c r="Q113" s="5"/>
      <c r="R113" s="5"/>
      <c r="S113" s="5"/>
      <c r="T113" s="5"/>
      <c r="U113" s="5"/>
      <c r="V113" s="5"/>
      <c r="W113" s="5"/>
      <c r="X113" s="5"/>
      <c r="Y113" s="5"/>
    </row>
    <row r="114" spans="1:25" ht="38.25">
      <c r="A114" s="417">
        <v>3</v>
      </c>
      <c r="B114" s="502" t="s">
        <v>421</v>
      </c>
      <c r="C114" s="443">
        <v>2</v>
      </c>
      <c r="D114" s="503">
        <v>10</v>
      </c>
      <c r="E114" s="504">
        <f>E73</f>
        <v>0</v>
      </c>
      <c r="F114" s="504">
        <f t="shared" si="12"/>
        <v>0</v>
      </c>
      <c r="G114" s="5"/>
      <c r="H114" s="5"/>
      <c r="I114" s="5"/>
      <c r="J114" s="5"/>
      <c r="K114" s="5"/>
      <c r="L114" s="5"/>
      <c r="M114" s="5"/>
      <c r="N114" s="5"/>
      <c r="O114" s="5"/>
      <c r="P114" s="5"/>
      <c r="Q114" s="5"/>
      <c r="R114" s="5"/>
      <c r="S114" s="5"/>
      <c r="T114" s="5"/>
      <c r="U114" s="5"/>
      <c r="V114" s="5"/>
      <c r="W114" s="5"/>
      <c r="X114" s="5"/>
      <c r="Y114" s="5"/>
    </row>
    <row r="115" spans="1:25" ht="38.25">
      <c r="A115" s="417">
        <v>4</v>
      </c>
      <c r="B115" s="502" t="s">
        <v>422</v>
      </c>
      <c r="C115" s="443">
        <v>3</v>
      </c>
      <c r="D115" s="503">
        <v>10</v>
      </c>
      <c r="E115" s="504">
        <f t="shared" ref="E115:E118" si="13">E18</f>
        <v>0</v>
      </c>
      <c r="F115" s="418">
        <f t="shared" si="12"/>
        <v>0</v>
      </c>
      <c r="G115" s="5"/>
      <c r="H115" s="5"/>
      <c r="I115" s="5"/>
      <c r="J115" s="5"/>
      <c r="K115" s="5"/>
      <c r="L115" s="5"/>
      <c r="M115" s="5"/>
      <c r="N115" s="5"/>
      <c r="O115" s="5"/>
      <c r="P115" s="5"/>
      <c r="Q115" s="5"/>
      <c r="R115" s="5"/>
      <c r="S115" s="5"/>
      <c r="T115" s="5"/>
      <c r="U115" s="5"/>
      <c r="V115" s="5"/>
      <c r="W115" s="5"/>
      <c r="X115" s="5"/>
      <c r="Y115" s="5"/>
    </row>
    <row r="116" spans="1:25" ht="38.25">
      <c r="A116" s="417">
        <v>5</v>
      </c>
      <c r="B116" s="502" t="s">
        <v>423</v>
      </c>
      <c r="C116" s="443">
        <v>3</v>
      </c>
      <c r="D116" s="503">
        <v>10</v>
      </c>
      <c r="E116" s="504">
        <f t="shared" si="13"/>
        <v>0</v>
      </c>
      <c r="F116" s="504">
        <f t="shared" si="12"/>
        <v>0</v>
      </c>
      <c r="G116" s="5"/>
      <c r="H116" s="5"/>
      <c r="I116" s="5"/>
      <c r="J116" s="5"/>
      <c r="K116" s="5"/>
      <c r="L116" s="5"/>
      <c r="M116" s="5"/>
      <c r="N116" s="5"/>
      <c r="O116" s="5"/>
      <c r="P116" s="5"/>
      <c r="Q116" s="5"/>
      <c r="R116" s="5"/>
      <c r="S116" s="5"/>
      <c r="T116" s="5"/>
      <c r="U116" s="5"/>
      <c r="V116" s="5"/>
      <c r="W116" s="5"/>
      <c r="X116" s="5"/>
      <c r="Y116" s="5"/>
    </row>
    <row r="117" spans="1:25" ht="38.25">
      <c r="A117" s="417">
        <v>6</v>
      </c>
      <c r="B117" s="502" t="s">
        <v>424</v>
      </c>
      <c r="C117" s="443">
        <v>1</v>
      </c>
      <c r="D117" s="503">
        <v>30</v>
      </c>
      <c r="E117" s="504">
        <f t="shared" si="13"/>
        <v>0</v>
      </c>
      <c r="F117" s="504">
        <f t="shared" si="12"/>
        <v>0</v>
      </c>
      <c r="G117" s="5"/>
      <c r="H117" s="5"/>
      <c r="I117" s="5"/>
      <c r="J117" s="5"/>
      <c r="K117" s="5"/>
      <c r="L117" s="5"/>
      <c r="M117" s="5"/>
      <c r="N117" s="5"/>
      <c r="O117" s="5"/>
      <c r="P117" s="5"/>
      <c r="Q117" s="5"/>
      <c r="R117" s="5"/>
      <c r="S117" s="5"/>
      <c r="T117" s="5"/>
      <c r="U117" s="5"/>
      <c r="V117" s="5"/>
      <c r="W117" s="5"/>
      <c r="X117" s="5"/>
      <c r="Y117" s="5"/>
    </row>
    <row r="118" spans="1:25" ht="12.75">
      <c r="A118" s="432">
        <v>7</v>
      </c>
      <c r="B118" s="509" t="s">
        <v>425</v>
      </c>
      <c r="C118" s="506">
        <v>5</v>
      </c>
      <c r="D118" s="507">
        <v>10</v>
      </c>
      <c r="E118" s="427">
        <f t="shared" si="13"/>
        <v>0</v>
      </c>
      <c r="F118" s="427">
        <f t="shared" si="12"/>
        <v>0</v>
      </c>
      <c r="G118" s="5"/>
      <c r="H118" s="5"/>
      <c r="I118" s="5"/>
      <c r="J118" s="5"/>
      <c r="K118" s="5"/>
      <c r="L118" s="5"/>
      <c r="M118" s="5"/>
      <c r="N118" s="5"/>
      <c r="O118" s="5"/>
      <c r="P118" s="5"/>
      <c r="Q118" s="5"/>
      <c r="R118" s="5"/>
      <c r="S118" s="5"/>
      <c r="T118" s="5"/>
      <c r="U118" s="5"/>
      <c r="V118" s="5"/>
      <c r="W118" s="5"/>
      <c r="X118" s="5"/>
      <c r="Y118" s="5"/>
    </row>
    <row r="119" spans="1:25" ht="13.5" thickBot="1">
      <c r="A119" s="182"/>
      <c r="B119" s="225"/>
      <c r="C119" s="156"/>
      <c r="D119" s="226"/>
      <c r="E119" s="157"/>
      <c r="F119" s="229"/>
      <c r="G119" s="5"/>
      <c r="H119" s="5"/>
      <c r="I119" s="5"/>
      <c r="J119" s="5"/>
      <c r="K119" s="5"/>
      <c r="L119" s="5"/>
      <c r="M119" s="5"/>
      <c r="N119" s="5"/>
      <c r="O119" s="5"/>
      <c r="P119" s="5"/>
      <c r="Q119" s="5"/>
      <c r="R119" s="5"/>
      <c r="S119" s="5"/>
      <c r="T119" s="5"/>
      <c r="U119" s="5"/>
      <c r="V119" s="5"/>
      <c r="W119" s="5"/>
      <c r="X119" s="5"/>
      <c r="Y119" s="5"/>
    </row>
    <row r="120" spans="1:25" ht="15.75" thickBot="1">
      <c r="A120" s="134"/>
      <c r="B120" s="5"/>
      <c r="C120" s="134"/>
      <c r="D120" s="134"/>
      <c r="E120" s="35" t="s">
        <v>426</v>
      </c>
      <c r="F120" s="158">
        <f>SUM(F112:F118)</f>
        <v>0</v>
      </c>
      <c r="G120" s="5"/>
      <c r="H120" s="5"/>
      <c r="I120" s="5"/>
      <c r="J120" s="5"/>
      <c r="K120" s="5"/>
      <c r="L120" s="5"/>
      <c r="M120" s="5"/>
      <c r="N120" s="5"/>
      <c r="O120" s="5"/>
      <c r="P120" s="5"/>
      <c r="Q120" s="5"/>
      <c r="R120" s="5"/>
      <c r="S120" s="5"/>
      <c r="T120" s="5"/>
      <c r="U120" s="5"/>
      <c r="V120" s="5"/>
      <c r="W120" s="5"/>
      <c r="X120" s="5"/>
      <c r="Y120" s="5"/>
    </row>
    <row r="121" spans="1:25">
      <c r="A121" s="57"/>
      <c r="B121" s="134"/>
      <c r="C121" s="134"/>
      <c r="D121" s="5"/>
      <c r="E121" s="35"/>
      <c r="F121" s="203"/>
      <c r="G121" s="5"/>
      <c r="H121" s="5"/>
      <c r="I121" s="5"/>
      <c r="J121" s="5"/>
      <c r="K121" s="5"/>
      <c r="L121" s="5"/>
      <c r="M121" s="5"/>
      <c r="N121" s="5"/>
      <c r="O121" s="5"/>
      <c r="P121" s="5"/>
      <c r="Q121" s="5"/>
      <c r="R121" s="5"/>
      <c r="S121" s="5"/>
      <c r="T121" s="5"/>
      <c r="U121" s="5"/>
      <c r="V121" s="5"/>
      <c r="W121" s="5"/>
      <c r="X121" s="5"/>
      <c r="Y121" s="5"/>
    </row>
    <row r="122" spans="1:25" ht="12.7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ht="15.75">
      <c r="A123" s="692" t="s">
        <v>569</v>
      </c>
      <c r="B123" s="673"/>
      <c r="C123" s="673"/>
      <c r="D123" s="673"/>
      <c r="E123" s="692"/>
      <c r="F123" s="673"/>
      <c r="G123" s="5"/>
      <c r="H123" s="5"/>
      <c r="I123" s="5"/>
      <c r="J123" s="5"/>
      <c r="K123" s="5"/>
      <c r="L123" s="5"/>
      <c r="M123" s="5"/>
      <c r="N123" s="5"/>
      <c r="O123" s="5"/>
      <c r="P123" s="5"/>
      <c r="Q123" s="5"/>
      <c r="R123" s="5"/>
      <c r="S123" s="5"/>
      <c r="T123" s="5"/>
      <c r="U123" s="5"/>
      <c r="V123" s="5"/>
      <c r="W123" s="5"/>
      <c r="X123" s="5"/>
      <c r="Y123" s="5"/>
    </row>
    <row r="124" spans="1:25" ht="12.75">
      <c r="A124" s="380" t="s">
        <v>44</v>
      </c>
      <c r="B124" s="380" t="s">
        <v>202</v>
      </c>
      <c r="C124" s="380" t="s">
        <v>392</v>
      </c>
      <c r="D124" s="380" t="s">
        <v>393</v>
      </c>
      <c r="E124" s="380" t="s">
        <v>204</v>
      </c>
      <c r="F124" s="380" t="s">
        <v>394</v>
      </c>
      <c r="G124" s="5"/>
      <c r="H124" s="5"/>
      <c r="I124" s="5"/>
      <c r="J124" s="5"/>
      <c r="K124" s="5"/>
      <c r="L124" s="5"/>
      <c r="M124" s="5"/>
      <c r="N124" s="5"/>
      <c r="O124" s="5"/>
      <c r="P124" s="5"/>
      <c r="Q124" s="5"/>
      <c r="R124" s="5"/>
      <c r="S124" s="5"/>
      <c r="T124" s="5"/>
      <c r="U124" s="5"/>
      <c r="V124" s="5"/>
      <c r="W124" s="5"/>
      <c r="X124" s="5"/>
      <c r="Y124" s="5"/>
    </row>
    <row r="125" spans="1:25" ht="25.5">
      <c r="A125" s="381">
        <v>1</v>
      </c>
      <c r="B125" s="379" t="s">
        <v>438</v>
      </c>
      <c r="C125" s="382">
        <v>2</v>
      </c>
      <c r="D125" s="404">
        <v>10</v>
      </c>
      <c r="E125" s="349">
        <f>E88</f>
        <v>0</v>
      </c>
      <c r="F125" s="519">
        <f t="shared" ref="F125:F127" si="14">ROUND(((C125*E125)/D125),2)</f>
        <v>0</v>
      </c>
      <c r="G125" s="5"/>
      <c r="H125" s="5"/>
      <c r="I125" s="5"/>
      <c r="J125" s="5"/>
      <c r="K125" s="5"/>
      <c r="L125" s="5"/>
      <c r="M125" s="5"/>
      <c r="N125" s="5"/>
      <c r="O125" s="5"/>
      <c r="P125" s="5"/>
      <c r="Q125" s="5"/>
      <c r="R125" s="5"/>
      <c r="S125" s="5"/>
      <c r="T125" s="5"/>
      <c r="U125" s="5"/>
      <c r="V125" s="5"/>
      <c r="W125" s="5"/>
      <c r="X125" s="5"/>
      <c r="Y125" s="5"/>
    </row>
    <row r="126" spans="1:25" ht="12.75">
      <c r="A126" s="436">
        <f t="shared" ref="A126:A130" si="15">A125+1</f>
        <v>2</v>
      </c>
      <c r="B126" s="499" t="s">
        <v>413</v>
      </c>
      <c r="C126" s="500">
        <v>2</v>
      </c>
      <c r="D126" s="501">
        <v>10</v>
      </c>
      <c r="E126" s="520">
        <f>E89</f>
        <v>0</v>
      </c>
      <c r="F126" s="521">
        <f t="shared" si="14"/>
        <v>0</v>
      </c>
      <c r="G126" s="5"/>
      <c r="H126" s="5"/>
      <c r="I126" s="5"/>
      <c r="J126" s="5"/>
      <c r="K126" s="5"/>
      <c r="L126" s="5"/>
      <c r="M126" s="5"/>
      <c r="N126" s="5"/>
      <c r="O126" s="5"/>
      <c r="P126" s="5"/>
      <c r="Q126" s="5"/>
      <c r="R126" s="5"/>
      <c r="S126" s="5"/>
      <c r="T126" s="5"/>
      <c r="U126" s="5"/>
      <c r="V126" s="5"/>
      <c r="W126" s="5"/>
      <c r="X126" s="5"/>
      <c r="Y126" s="5"/>
    </row>
    <row r="127" spans="1:25" ht="25.5">
      <c r="A127" s="417">
        <f t="shared" si="15"/>
        <v>3</v>
      </c>
      <c r="B127" s="502" t="s">
        <v>414</v>
      </c>
      <c r="C127" s="443">
        <v>2</v>
      </c>
      <c r="D127" s="503">
        <v>10</v>
      </c>
      <c r="E127" s="522">
        <f>E90</f>
        <v>0</v>
      </c>
      <c r="F127" s="523">
        <f t="shared" si="14"/>
        <v>0</v>
      </c>
      <c r="G127" s="5"/>
      <c r="H127" s="5"/>
      <c r="I127" s="5"/>
      <c r="J127" s="5"/>
      <c r="K127" s="5"/>
      <c r="L127" s="5"/>
      <c r="M127" s="5"/>
      <c r="N127" s="5"/>
      <c r="O127" s="5"/>
      <c r="P127" s="5"/>
      <c r="Q127" s="5"/>
      <c r="R127" s="5"/>
      <c r="S127" s="5"/>
      <c r="T127" s="5"/>
      <c r="U127" s="5"/>
      <c r="V127" s="5"/>
      <c r="W127" s="5"/>
      <c r="X127" s="5"/>
      <c r="Y127" s="5"/>
    </row>
    <row r="128" spans="1:25" ht="12.75">
      <c r="A128" s="419">
        <f t="shared" si="15"/>
        <v>4</v>
      </c>
      <c r="B128" s="502" t="s">
        <v>415</v>
      </c>
      <c r="C128" s="420">
        <v>2</v>
      </c>
      <c r="D128" s="503">
        <v>10</v>
      </c>
      <c r="E128" s="524">
        <f>E88</f>
        <v>0</v>
      </c>
      <c r="F128" s="525"/>
      <c r="G128" s="5"/>
      <c r="H128" s="5"/>
      <c r="I128" s="5"/>
      <c r="J128" s="5"/>
      <c r="K128" s="5"/>
      <c r="L128" s="5"/>
      <c r="M128" s="5"/>
      <c r="N128" s="5"/>
      <c r="O128" s="5"/>
      <c r="P128" s="5"/>
      <c r="Q128" s="5"/>
      <c r="R128" s="5"/>
      <c r="S128" s="5"/>
      <c r="T128" s="5"/>
      <c r="U128" s="5"/>
      <c r="V128" s="5"/>
      <c r="W128" s="5"/>
      <c r="X128" s="5"/>
      <c r="Y128" s="5"/>
    </row>
    <row r="129" spans="1:25" ht="25.5">
      <c r="A129" s="417">
        <f t="shared" si="15"/>
        <v>5</v>
      </c>
      <c r="B129" s="502" t="s">
        <v>416</v>
      </c>
      <c r="C129" s="443">
        <v>3</v>
      </c>
      <c r="D129" s="503">
        <v>10</v>
      </c>
      <c r="E129" s="522">
        <f>E47</f>
        <v>0</v>
      </c>
      <c r="F129" s="523">
        <f t="shared" ref="F129:F132" si="16">ROUND(((C129*E129)/D129),2)</f>
        <v>0</v>
      </c>
      <c r="G129" s="5"/>
      <c r="H129" s="5"/>
      <c r="I129" s="5"/>
      <c r="J129" s="5"/>
      <c r="K129" s="5"/>
      <c r="L129" s="5"/>
      <c r="M129" s="5"/>
      <c r="N129" s="5"/>
      <c r="O129" s="5"/>
      <c r="P129" s="5"/>
      <c r="Q129" s="5"/>
      <c r="R129" s="5"/>
      <c r="S129" s="5"/>
      <c r="T129" s="5"/>
      <c r="U129" s="5"/>
      <c r="V129" s="5"/>
      <c r="W129" s="5"/>
      <c r="X129" s="5"/>
      <c r="Y129" s="5"/>
    </row>
    <row r="130" spans="1:25" ht="25.5">
      <c r="A130" s="417">
        <f t="shared" si="15"/>
        <v>6</v>
      </c>
      <c r="B130" s="502" t="s">
        <v>417</v>
      </c>
      <c r="C130" s="443">
        <v>3</v>
      </c>
      <c r="D130" s="503">
        <v>10</v>
      </c>
      <c r="E130" s="524">
        <f>E48</f>
        <v>0</v>
      </c>
      <c r="F130" s="525">
        <f t="shared" si="16"/>
        <v>0</v>
      </c>
      <c r="G130" s="5"/>
      <c r="H130" s="5"/>
      <c r="I130" s="5"/>
      <c r="J130" s="5"/>
      <c r="K130" s="5"/>
      <c r="L130" s="5"/>
      <c r="M130" s="5"/>
      <c r="N130" s="5"/>
      <c r="O130" s="5"/>
      <c r="P130" s="5"/>
      <c r="Q130" s="5"/>
      <c r="R130" s="5"/>
      <c r="S130" s="5"/>
      <c r="T130" s="5"/>
      <c r="U130" s="5"/>
      <c r="V130" s="5"/>
      <c r="W130" s="5"/>
      <c r="X130" s="5"/>
      <c r="Y130" s="5"/>
    </row>
    <row r="131" spans="1:25" ht="38.25">
      <c r="A131" s="417">
        <v>7</v>
      </c>
      <c r="B131" s="502" t="s">
        <v>401</v>
      </c>
      <c r="C131" s="443">
        <v>1</v>
      </c>
      <c r="D131" s="503">
        <v>30</v>
      </c>
      <c r="E131" s="522">
        <f>E49</f>
        <v>0</v>
      </c>
      <c r="F131" s="523">
        <f t="shared" si="16"/>
        <v>0</v>
      </c>
      <c r="G131" s="5"/>
      <c r="H131" s="5"/>
      <c r="I131" s="5"/>
      <c r="J131" s="5"/>
      <c r="K131" s="5"/>
      <c r="L131" s="5"/>
      <c r="M131" s="5"/>
      <c r="N131" s="5"/>
      <c r="O131" s="5"/>
      <c r="P131" s="5"/>
      <c r="Q131" s="5"/>
      <c r="R131" s="5"/>
      <c r="S131" s="5"/>
      <c r="T131" s="5"/>
      <c r="U131" s="5"/>
      <c r="V131" s="5"/>
      <c r="W131" s="5"/>
      <c r="X131" s="5"/>
      <c r="Y131" s="5"/>
    </row>
    <row r="132" spans="1:25" ht="13.5" thickBot="1">
      <c r="A132" s="432">
        <v>8</v>
      </c>
      <c r="B132" s="509" t="s">
        <v>425</v>
      </c>
      <c r="C132" s="506">
        <v>5</v>
      </c>
      <c r="D132" s="507">
        <v>10</v>
      </c>
      <c r="E132" s="526">
        <f>E21</f>
        <v>0</v>
      </c>
      <c r="F132" s="527">
        <f t="shared" si="16"/>
        <v>0</v>
      </c>
      <c r="G132" s="5"/>
      <c r="H132" s="5"/>
      <c r="I132" s="5"/>
      <c r="J132" s="5"/>
      <c r="K132" s="5"/>
      <c r="L132" s="5"/>
      <c r="M132" s="5"/>
      <c r="N132" s="5"/>
      <c r="O132" s="5"/>
      <c r="P132" s="5"/>
      <c r="Q132" s="5"/>
      <c r="R132" s="5"/>
      <c r="S132" s="5"/>
      <c r="T132" s="5"/>
      <c r="U132" s="5"/>
      <c r="V132" s="5"/>
      <c r="W132" s="5"/>
      <c r="X132" s="5"/>
      <c r="Y132" s="5"/>
    </row>
    <row r="133" spans="1:25" ht="13.5" thickBot="1">
      <c r="A133" s="57"/>
      <c r="B133" s="5"/>
      <c r="C133" s="5"/>
      <c r="D133" s="5"/>
      <c r="E133" s="35" t="s">
        <v>441</v>
      </c>
      <c r="F133" s="158">
        <f>SUM(F125:F132)</f>
        <v>0</v>
      </c>
      <c r="G133" s="5"/>
      <c r="H133" s="5"/>
      <c r="I133" s="5"/>
      <c r="J133" s="5"/>
      <c r="K133" s="5"/>
      <c r="L133" s="5"/>
      <c r="M133" s="5"/>
      <c r="N133" s="5"/>
      <c r="O133" s="5"/>
      <c r="P133" s="5"/>
      <c r="Q133" s="5"/>
      <c r="R133" s="5"/>
      <c r="S133" s="5"/>
      <c r="T133" s="5"/>
      <c r="U133" s="5"/>
      <c r="V133" s="5"/>
      <c r="W133" s="5"/>
      <c r="X133" s="5"/>
      <c r="Y133" s="5"/>
    </row>
    <row r="134" spans="1:25" s="342" customFormat="1" ht="12.75">
      <c r="A134" s="335"/>
      <c r="B134" s="336"/>
      <c r="C134" s="337"/>
      <c r="D134" s="338"/>
      <c r="E134" s="339"/>
      <c r="F134" s="340"/>
      <c r="G134" s="341"/>
      <c r="H134" s="341"/>
      <c r="I134" s="341"/>
      <c r="J134" s="341"/>
      <c r="K134" s="341"/>
      <c r="L134" s="341"/>
      <c r="M134" s="341"/>
      <c r="N134" s="341"/>
      <c r="O134" s="341"/>
      <c r="P134" s="341"/>
      <c r="Q134" s="341"/>
      <c r="R134" s="341"/>
      <c r="S134" s="341"/>
      <c r="T134" s="341"/>
      <c r="U134" s="341"/>
      <c r="V134" s="341"/>
      <c r="W134" s="341"/>
      <c r="X134" s="341"/>
      <c r="Y134" s="341"/>
    </row>
    <row r="135" spans="1:25" ht="15.75">
      <c r="A135" s="692" t="s">
        <v>570</v>
      </c>
      <c r="B135" s="673"/>
      <c r="C135" s="673"/>
      <c r="D135" s="673"/>
      <c r="E135" s="692"/>
      <c r="F135" s="673"/>
      <c r="G135" s="5"/>
      <c r="H135" s="5"/>
      <c r="I135" s="5"/>
      <c r="J135" s="5"/>
      <c r="K135" s="5"/>
      <c r="L135" s="5"/>
      <c r="M135" s="5"/>
      <c r="N135" s="5"/>
      <c r="O135" s="5"/>
      <c r="P135" s="5"/>
      <c r="Q135" s="5"/>
      <c r="R135" s="5"/>
      <c r="S135" s="5"/>
      <c r="T135" s="5"/>
      <c r="U135" s="5"/>
      <c r="V135" s="5"/>
      <c r="W135" s="5"/>
      <c r="X135" s="5"/>
      <c r="Y135" s="5"/>
    </row>
    <row r="136" spans="1:25" ht="12.75">
      <c r="A136" s="329" t="s">
        <v>44</v>
      </c>
      <c r="B136" s="329" t="s">
        <v>202</v>
      </c>
      <c r="C136" s="329" t="s">
        <v>392</v>
      </c>
      <c r="D136" s="329" t="s">
        <v>393</v>
      </c>
      <c r="E136" s="329" t="s">
        <v>204</v>
      </c>
      <c r="F136" s="329" t="s">
        <v>263</v>
      </c>
      <c r="G136" s="5"/>
      <c r="H136" s="5"/>
      <c r="I136" s="5"/>
      <c r="J136" s="5"/>
      <c r="K136" s="5"/>
      <c r="L136" s="5"/>
      <c r="M136" s="5"/>
      <c r="N136" s="5"/>
      <c r="O136" s="5"/>
      <c r="P136" s="5"/>
      <c r="Q136" s="5"/>
      <c r="R136" s="5"/>
      <c r="S136" s="5"/>
      <c r="T136" s="5"/>
      <c r="U136" s="5"/>
      <c r="V136" s="5"/>
      <c r="W136" s="5"/>
      <c r="X136" s="5"/>
      <c r="Y136" s="5"/>
    </row>
    <row r="137" spans="1:25" ht="38.25">
      <c r="A137" s="317">
        <v>1</v>
      </c>
      <c r="B137" s="330" t="str">
        <f>'Uniformes e EPI'!B14</f>
        <v>Bata ou avental com amarração e ajuste lateral e bolso frontal, produzida em tecido Oxford 100% poliéster, decote redondo, medidas aproximadas de 54 cm de largura e 75 cm de comprimento, cor CINZA CHUMBO.</v>
      </c>
      <c r="C137" s="482">
        <v>2</v>
      </c>
      <c r="D137" s="472">
        <v>4</v>
      </c>
      <c r="E137" s="362">
        <f t="shared" ref="E137:E142" si="17">E14</f>
        <v>0</v>
      </c>
      <c r="F137" s="473">
        <f t="shared" ref="F137:F143" si="18">ROUND(((C137*E137)/D137),2)</f>
        <v>0</v>
      </c>
      <c r="G137" s="5"/>
      <c r="H137" s="5"/>
      <c r="I137" s="5"/>
      <c r="J137" s="5"/>
      <c r="K137" s="5"/>
      <c r="L137" s="5"/>
      <c r="M137" s="5"/>
      <c r="N137" s="5"/>
      <c r="O137" s="5"/>
      <c r="P137" s="5"/>
      <c r="Q137" s="5"/>
      <c r="R137" s="5"/>
      <c r="S137" s="5"/>
      <c r="T137" s="5"/>
      <c r="U137" s="5"/>
      <c r="V137" s="5"/>
      <c r="W137" s="5"/>
      <c r="X137" s="5"/>
      <c r="Y137" s="5"/>
    </row>
    <row r="138" spans="1:25" ht="25.5">
      <c r="A138" s="322">
        <v>2</v>
      </c>
      <c r="B138" s="466" t="str">
        <f>'Uniformes e EPI'!B15</f>
        <v xml:space="preserve">Blusa de moletom, 100% poliester, tecido flanelado, com bolsos laterais, sem capuz, com com ribana na gola, manga e barra, cor PRETA. </v>
      </c>
      <c r="C138" s="483">
        <v>2</v>
      </c>
      <c r="D138" s="334">
        <v>4</v>
      </c>
      <c r="E138" s="475">
        <f t="shared" si="17"/>
        <v>0</v>
      </c>
      <c r="F138" s="484">
        <f t="shared" si="18"/>
        <v>0</v>
      </c>
      <c r="G138" s="5"/>
      <c r="H138" s="5"/>
      <c r="I138" s="5"/>
      <c r="J138" s="5"/>
      <c r="K138" s="5"/>
      <c r="L138" s="5"/>
      <c r="M138" s="5"/>
      <c r="N138" s="5"/>
      <c r="O138" s="5"/>
      <c r="P138" s="5"/>
      <c r="Q138" s="5"/>
      <c r="R138" s="5"/>
      <c r="S138" s="5"/>
      <c r="T138" s="5"/>
      <c r="U138" s="5"/>
      <c r="V138" s="5"/>
      <c r="W138" s="5"/>
      <c r="X138" s="5"/>
      <c r="Y138" s="5"/>
    </row>
    <row r="139" spans="1:25" ht="25.5">
      <c r="A139" s="317">
        <v>3</v>
      </c>
      <c r="B139" s="330" t="str">
        <f>'Uniformes e EPI'!B16</f>
        <v>Calça de malha escolar, 100% poliéster,  com bolso nas laterais, cor CINZA CHUMBO.</v>
      </c>
      <c r="C139" s="482">
        <v>2</v>
      </c>
      <c r="D139" s="472">
        <v>4</v>
      </c>
      <c r="E139" s="362">
        <f t="shared" si="17"/>
        <v>0</v>
      </c>
      <c r="F139" s="473">
        <f t="shared" si="18"/>
        <v>0</v>
      </c>
      <c r="G139" s="5"/>
      <c r="H139" s="5"/>
      <c r="I139" s="5"/>
      <c r="J139" s="5"/>
      <c r="K139" s="5"/>
      <c r="L139" s="5"/>
      <c r="M139" s="5"/>
      <c r="N139" s="5"/>
      <c r="O139" s="5"/>
      <c r="P139" s="5"/>
      <c r="Q139" s="5"/>
      <c r="R139" s="5"/>
      <c r="S139" s="5"/>
      <c r="T139" s="5"/>
      <c r="U139" s="5"/>
      <c r="V139" s="5"/>
      <c r="W139" s="5"/>
      <c r="X139" s="5"/>
      <c r="Y139" s="5"/>
    </row>
    <row r="140" spans="1:25" ht="38.25">
      <c r="A140" s="322">
        <v>4</v>
      </c>
      <c r="B140" s="466" t="str">
        <f>'Uniformes e EPI'!B17</f>
        <v>Calçado para uso profissional, material EVA, fechado na parte superior e no calcanhar, solado antiderrapante, Cabedal antimicrobiana , Palmilha antimicrobiana, cor PRETO, marcas de referência: Softworks, Workflex.</v>
      </c>
      <c r="C140" s="483">
        <v>1</v>
      </c>
      <c r="D140" s="334">
        <v>4</v>
      </c>
      <c r="E140" s="475">
        <f t="shared" si="17"/>
        <v>0</v>
      </c>
      <c r="F140" s="484">
        <f t="shared" si="18"/>
        <v>0</v>
      </c>
      <c r="G140" s="5"/>
      <c r="H140" s="5"/>
      <c r="I140" s="5"/>
      <c r="J140" s="5"/>
      <c r="K140" s="5"/>
      <c r="L140" s="5"/>
      <c r="M140" s="5"/>
      <c r="N140" s="5"/>
      <c r="O140" s="5"/>
      <c r="P140" s="5"/>
      <c r="Q140" s="5"/>
      <c r="R140" s="5"/>
      <c r="S140" s="5"/>
      <c r="T140" s="5"/>
      <c r="U140" s="5"/>
      <c r="V140" s="5"/>
      <c r="W140" s="5"/>
      <c r="X140" s="5"/>
      <c r="Y140" s="5"/>
    </row>
    <row r="141" spans="1:25" ht="38.25">
      <c r="A141" s="317">
        <v>5</v>
      </c>
      <c r="B141" s="330" t="str">
        <f>'Uniformes e EPI'!B18</f>
        <v>Camiseta com mangas curtas, tecido poliviscose (67% poliéster e 33% viscose), anti pilling, gola com ribana, com identificação da contratada, cor BRANCA.</v>
      </c>
      <c r="C141" s="482">
        <v>2</v>
      </c>
      <c r="D141" s="472">
        <v>4</v>
      </c>
      <c r="E141" s="362">
        <f t="shared" si="17"/>
        <v>0</v>
      </c>
      <c r="F141" s="473">
        <f t="shared" si="18"/>
        <v>0</v>
      </c>
      <c r="G141" s="5"/>
      <c r="H141" s="5"/>
      <c r="I141" s="5"/>
      <c r="J141" s="5"/>
      <c r="K141" s="5"/>
      <c r="L141" s="5"/>
      <c r="M141" s="5"/>
      <c r="N141" s="5"/>
      <c r="O141" s="5"/>
      <c r="P141" s="5"/>
      <c r="Q141" s="5"/>
      <c r="R141" s="5"/>
      <c r="S141" s="5"/>
      <c r="T141" s="5"/>
      <c r="U141" s="5"/>
      <c r="V141" s="5"/>
      <c r="W141" s="5"/>
      <c r="X141" s="5"/>
      <c r="Y141" s="5"/>
    </row>
    <row r="142" spans="1:25" ht="38.25">
      <c r="A142" s="239">
        <v>6</v>
      </c>
      <c r="B142" s="477" t="str">
        <f>'Uniformes e EPI'!B19</f>
        <v xml:space="preserve">Camiseta com mangas longas, tecido poliviscose (67% poliéster e 33% viscose), anti pilling, não transparente, com ribana na gola e punho, com identificação da contratada, cor BRANCA. </v>
      </c>
      <c r="C142" s="478">
        <v>2</v>
      </c>
      <c r="D142" s="479">
        <v>4</v>
      </c>
      <c r="E142" s="480">
        <f t="shared" si="17"/>
        <v>0</v>
      </c>
      <c r="F142" s="481">
        <f t="shared" si="18"/>
        <v>0</v>
      </c>
      <c r="G142" s="5"/>
      <c r="H142" s="5"/>
      <c r="I142" s="5"/>
      <c r="J142" s="5"/>
      <c r="K142" s="5"/>
      <c r="L142" s="5"/>
      <c r="M142" s="5"/>
      <c r="N142" s="5"/>
      <c r="O142" s="5"/>
      <c r="P142" s="5"/>
      <c r="Q142" s="5"/>
      <c r="R142" s="5"/>
      <c r="S142" s="5"/>
      <c r="T142" s="5"/>
      <c r="U142" s="5"/>
      <c r="V142" s="5"/>
      <c r="W142" s="5"/>
      <c r="X142" s="5"/>
      <c r="Y142" s="5"/>
    </row>
    <row r="143" spans="1:25" ht="25.5">
      <c r="A143" s="417">
        <v>7</v>
      </c>
      <c r="B143" s="502" t="str">
        <f>'Uniformes e EPI'!B21</f>
        <v>Meias com cano longo, tecido 100% algodão, cor PRETA. (unidade - Par)</v>
      </c>
      <c r="C143" s="529">
        <v>3</v>
      </c>
      <c r="D143" s="503">
        <v>4</v>
      </c>
      <c r="E143" s="524">
        <f>E21</f>
        <v>0</v>
      </c>
      <c r="F143" s="525">
        <f t="shared" si="18"/>
        <v>0</v>
      </c>
      <c r="G143" s="5"/>
      <c r="H143" s="5"/>
      <c r="I143" s="5"/>
      <c r="J143" s="5"/>
      <c r="K143" s="5"/>
      <c r="L143" s="5"/>
      <c r="M143" s="5"/>
      <c r="N143" s="5"/>
      <c r="O143" s="5"/>
      <c r="P143" s="5"/>
      <c r="Q143" s="5"/>
      <c r="R143" s="5"/>
      <c r="S143" s="5"/>
      <c r="T143" s="5"/>
      <c r="U143" s="5"/>
      <c r="V143" s="5"/>
      <c r="W143" s="5"/>
      <c r="X143" s="5"/>
      <c r="Y143" s="5"/>
    </row>
    <row r="144" spans="1:25" ht="13.5" thickBot="1">
      <c r="A144" s="182"/>
      <c r="B144" s="225"/>
      <c r="C144" s="230"/>
      <c r="D144" s="226"/>
      <c r="E144" s="157"/>
      <c r="F144" s="229"/>
      <c r="G144" s="5"/>
      <c r="H144" s="5"/>
      <c r="I144" s="5"/>
      <c r="J144" s="5"/>
      <c r="K144" s="5"/>
      <c r="L144" s="5"/>
      <c r="M144" s="5"/>
      <c r="N144" s="5"/>
      <c r="O144" s="5"/>
      <c r="P144" s="5"/>
      <c r="Q144" s="5"/>
      <c r="R144" s="5"/>
      <c r="S144" s="5"/>
      <c r="T144" s="5"/>
      <c r="U144" s="5"/>
      <c r="V144" s="5"/>
      <c r="W144" s="5"/>
      <c r="X144" s="5"/>
      <c r="Y144" s="5"/>
    </row>
    <row r="145" spans="1:25" ht="13.5" thickBot="1">
      <c r="A145" s="57"/>
      <c r="B145" s="5"/>
      <c r="C145" s="5"/>
      <c r="D145" s="5"/>
      <c r="E145" s="35" t="s">
        <v>442</v>
      </c>
      <c r="F145" s="158">
        <f>SUM(F137:F143)</f>
        <v>0</v>
      </c>
      <c r="G145" s="5"/>
      <c r="H145" s="5"/>
      <c r="I145" s="5"/>
      <c r="J145" s="5"/>
      <c r="K145" s="5"/>
      <c r="L145" s="5"/>
      <c r="M145" s="5"/>
      <c r="N145" s="5"/>
      <c r="O145" s="5"/>
      <c r="P145" s="5"/>
      <c r="Q145" s="5"/>
      <c r="R145" s="5"/>
      <c r="S145" s="5"/>
      <c r="T145" s="5"/>
      <c r="U145" s="5"/>
      <c r="V145" s="5"/>
      <c r="W145" s="5"/>
      <c r="X145" s="5"/>
      <c r="Y145" s="5"/>
    </row>
    <row r="146" spans="1:25" ht="15.75">
      <c r="A146" s="692" t="s">
        <v>571</v>
      </c>
      <c r="B146" s="673"/>
      <c r="C146" s="673"/>
      <c r="D146" s="673"/>
      <c r="E146" s="692"/>
      <c r="F146" s="673"/>
      <c r="G146" s="5"/>
      <c r="H146" s="5"/>
      <c r="I146" s="5"/>
      <c r="J146" s="5"/>
      <c r="K146" s="5"/>
      <c r="L146" s="5"/>
      <c r="M146" s="5"/>
      <c r="N146" s="5"/>
      <c r="O146" s="5"/>
      <c r="P146" s="5"/>
      <c r="Q146" s="5"/>
      <c r="R146" s="5"/>
      <c r="S146" s="5"/>
      <c r="T146" s="5"/>
      <c r="U146" s="5"/>
      <c r="V146" s="5"/>
      <c r="W146" s="5"/>
      <c r="X146" s="5"/>
      <c r="Y146" s="5"/>
    </row>
    <row r="147" spans="1:25" ht="12.75">
      <c r="A147" s="329" t="s">
        <v>44</v>
      </c>
      <c r="B147" s="329" t="s">
        <v>202</v>
      </c>
      <c r="C147" s="329" t="s">
        <v>392</v>
      </c>
      <c r="D147" s="329" t="s">
        <v>393</v>
      </c>
      <c r="E147" s="329" t="s">
        <v>204</v>
      </c>
      <c r="F147" s="329" t="s">
        <v>394</v>
      </c>
      <c r="G147" s="5"/>
      <c r="H147" s="5"/>
      <c r="I147" s="5"/>
      <c r="J147" s="5"/>
      <c r="K147" s="5"/>
      <c r="L147" s="5"/>
      <c r="M147" s="5"/>
      <c r="N147" s="5"/>
      <c r="O147" s="5"/>
      <c r="P147" s="5"/>
      <c r="Q147" s="5"/>
      <c r="R147" s="5"/>
      <c r="S147" s="5"/>
      <c r="T147" s="5"/>
      <c r="U147" s="5"/>
      <c r="V147" s="5"/>
      <c r="W147" s="5"/>
      <c r="X147" s="5"/>
      <c r="Y147" s="5"/>
    </row>
    <row r="148" spans="1:25" ht="38.25">
      <c r="A148" s="317">
        <v>1</v>
      </c>
      <c r="B148" s="470" t="str">
        <f>'Uniformes e EPI'!B29</f>
        <v>Avental de Napa (PVC), medidas aproximadas de 70 cm de largura por 120 cm de altura, com fitas ajustáveis na cintura e no pescoço, na cor BRANCA.</v>
      </c>
      <c r="C148" s="471">
        <v>1</v>
      </c>
      <c r="D148" s="472">
        <v>4</v>
      </c>
      <c r="E148" s="362">
        <f>'Uniformes e EPI'!E29</f>
        <v>0</v>
      </c>
      <c r="F148" s="473">
        <f t="shared" ref="F148:F155" si="19">ROUND(((C148*E148)/D148),2)</f>
        <v>0</v>
      </c>
      <c r="G148" s="5"/>
      <c r="H148" s="5"/>
      <c r="I148" s="5"/>
      <c r="J148" s="5"/>
      <c r="K148" s="5"/>
      <c r="L148" s="5"/>
      <c r="M148" s="5"/>
      <c r="N148" s="5"/>
      <c r="O148" s="5"/>
      <c r="P148" s="5"/>
      <c r="Q148" s="5"/>
      <c r="R148" s="5"/>
      <c r="S148" s="5"/>
      <c r="T148" s="5"/>
      <c r="U148" s="5"/>
      <c r="V148" s="5"/>
      <c r="W148" s="5"/>
      <c r="X148" s="5"/>
      <c r="Y148" s="5"/>
    </row>
    <row r="149" spans="1:25" ht="38.25">
      <c r="A149" s="322">
        <v>2</v>
      </c>
      <c r="B149" s="474" t="str">
        <f>'Uniformes e EPI'!B30</f>
        <v>Bata ou avental com amarração e ajuste lateral e bolso frontal, produzida em tecido Oxford 100% poliéster, decote redondo, medidas aproximadas de 54 cm de largura e 75 cm de comprimento, cor BRANCA.</v>
      </c>
      <c r="C149" s="332">
        <v>2</v>
      </c>
      <c r="D149" s="333">
        <v>4</v>
      </c>
      <c r="E149" s="475">
        <f>'Uniformes e EPI'!E30</f>
        <v>0</v>
      </c>
      <c r="F149" s="476">
        <f t="shared" si="19"/>
        <v>0</v>
      </c>
      <c r="G149" s="5"/>
      <c r="H149" s="5"/>
      <c r="I149" s="5"/>
      <c r="J149" s="5"/>
      <c r="K149" s="5"/>
      <c r="L149" s="5"/>
      <c r="M149" s="5"/>
      <c r="N149" s="5"/>
      <c r="O149" s="5"/>
      <c r="P149" s="5"/>
      <c r="Q149" s="5"/>
      <c r="R149" s="5"/>
      <c r="S149" s="5"/>
      <c r="T149" s="5"/>
      <c r="U149" s="5"/>
      <c r="V149" s="5"/>
      <c r="W149" s="5"/>
      <c r="X149" s="5"/>
      <c r="Y149" s="5"/>
    </row>
    <row r="150" spans="1:25" ht="25.5">
      <c r="A150" s="317">
        <v>3</v>
      </c>
      <c r="B150" s="470" t="str">
        <f>'Uniformes e EPI'!B31</f>
        <v xml:space="preserve">Blusa de moletom, 100% poliester, tecido flanelado, com bolsos laterais, sem capuz, com com ribana na gola, manga e barra, cor BRANCA. </v>
      </c>
      <c r="C150" s="471">
        <v>2</v>
      </c>
      <c r="D150" s="472">
        <v>4</v>
      </c>
      <c r="E150" s="362">
        <f>'Uniformes e EPI'!E31</f>
        <v>0</v>
      </c>
      <c r="F150" s="473">
        <f t="shared" si="19"/>
        <v>0</v>
      </c>
      <c r="G150" s="5"/>
      <c r="H150" s="5"/>
      <c r="I150" s="5"/>
      <c r="J150" s="5"/>
      <c r="K150" s="5"/>
      <c r="L150" s="5"/>
      <c r="M150" s="5"/>
      <c r="N150" s="5"/>
      <c r="O150" s="5"/>
      <c r="P150" s="5"/>
      <c r="Q150" s="5"/>
      <c r="R150" s="5"/>
      <c r="S150" s="5"/>
      <c r="T150" s="5"/>
      <c r="U150" s="5"/>
      <c r="V150" s="5"/>
      <c r="W150" s="5"/>
      <c r="X150" s="5"/>
      <c r="Y150" s="5"/>
    </row>
    <row r="151" spans="1:25" ht="25.5">
      <c r="A151" s="322">
        <v>4</v>
      </c>
      <c r="B151" s="474" t="str">
        <f>'Uniformes e EPI'!B32</f>
        <v>Calça de malha escolar, 100% poliéster,  com bolso nas laterais, cor PRETA.</v>
      </c>
      <c r="C151" s="332">
        <v>2</v>
      </c>
      <c r="D151" s="333">
        <v>4</v>
      </c>
      <c r="E151" s="475">
        <f>'Uniformes e EPI'!E32</f>
        <v>0</v>
      </c>
      <c r="F151" s="476">
        <f t="shared" si="19"/>
        <v>0</v>
      </c>
      <c r="G151" s="5"/>
      <c r="H151" s="5"/>
      <c r="I151" s="5"/>
      <c r="J151" s="5"/>
      <c r="K151" s="5"/>
      <c r="L151" s="5"/>
      <c r="M151" s="5"/>
      <c r="N151" s="5"/>
      <c r="O151" s="5"/>
      <c r="P151" s="5"/>
      <c r="Q151" s="5"/>
      <c r="R151" s="5"/>
      <c r="S151" s="5"/>
      <c r="T151" s="5"/>
      <c r="U151" s="5"/>
      <c r="V151" s="5"/>
      <c r="W151" s="5"/>
      <c r="X151" s="5"/>
      <c r="Y151" s="5"/>
    </row>
    <row r="152" spans="1:25" ht="51">
      <c r="A152" s="317">
        <v>5</v>
      </c>
      <c r="B152" s="470" t="str">
        <f>'Uniformes e EPI'!B33</f>
        <v>Calçado especializado para o uso profissional, material EVA, fechado na parte superior e no calcanhar, solado antiderrapante, Cabedal antimicrobiana , Palmilha antimicrobiana, cor PRETO. Marca de Referencia: Soft Works, Workflex</v>
      </c>
      <c r="C152" s="471">
        <v>1</v>
      </c>
      <c r="D152" s="472">
        <v>4</v>
      </c>
      <c r="E152" s="362">
        <f>'Uniformes e EPI'!E33</f>
        <v>0</v>
      </c>
      <c r="F152" s="473">
        <f t="shared" si="19"/>
        <v>0</v>
      </c>
      <c r="G152" s="5"/>
      <c r="H152" s="5"/>
      <c r="I152" s="5"/>
      <c r="J152" s="5"/>
      <c r="K152" s="5"/>
      <c r="L152" s="5"/>
      <c r="M152" s="5"/>
      <c r="N152" s="5"/>
      <c r="O152" s="5"/>
      <c r="P152" s="5"/>
      <c r="Q152" s="5"/>
      <c r="R152" s="5"/>
      <c r="S152" s="5"/>
      <c r="T152" s="5"/>
      <c r="U152" s="5"/>
      <c r="V152" s="5"/>
      <c r="W152" s="5"/>
      <c r="X152" s="5"/>
      <c r="Y152" s="5"/>
    </row>
    <row r="153" spans="1:25" ht="38.25">
      <c r="A153" s="322">
        <v>6</v>
      </c>
      <c r="B153" s="474" t="str">
        <f>'Uniformes e EPI'!B34</f>
        <v>Camiseta com mangas curtas, tecido poliviscose (67% poliéster e 33% viscose), anti pilling, gola com ribana, com identificação da contratada, cor BRANCA.</v>
      </c>
      <c r="C153" s="332">
        <v>2</v>
      </c>
      <c r="D153" s="333">
        <v>4</v>
      </c>
      <c r="E153" s="475">
        <f>'Uniformes e EPI'!E34</f>
        <v>0</v>
      </c>
      <c r="F153" s="476">
        <f t="shared" si="19"/>
        <v>0</v>
      </c>
      <c r="G153" s="5"/>
      <c r="H153" s="5"/>
      <c r="I153" s="5"/>
      <c r="J153" s="5"/>
      <c r="K153" s="5"/>
      <c r="L153" s="5"/>
      <c r="M153" s="5"/>
      <c r="N153" s="5"/>
      <c r="O153" s="5"/>
      <c r="P153" s="5"/>
      <c r="Q153" s="5"/>
      <c r="R153" s="5"/>
      <c r="S153" s="5"/>
      <c r="T153" s="5"/>
      <c r="U153" s="5"/>
      <c r="V153" s="5"/>
      <c r="W153" s="5"/>
      <c r="X153" s="5"/>
      <c r="Y153" s="5"/>
    </row>
    <row r="154" spans="1:25" ht="38.25">
      <c r="A154" s="317">
        <v>7</v>
      </c>
      <c r="B154" s="470" t="str">
        <f>'Uniformes e EPI'!B35</f>
        <v xml:space="preserve">Camiseta com mangas longas, tecido poliviscose (67% poliéster e 33% viscose), anti pilling, não transparente, com ribana na gola e punho, com identificação da contratada, cor BRANCA. </v>
      </c>
      <c r="C154" s="471">
        <v>2</v>
      </c>
      <c r="D154" s="472">
        <v>4</v>
      </c>
      <c r="E154" s="362">
        <f>'Uniformes e EPI'!E35</f>
        <v>0</v>
      </c>
      <c r="F154" s="473">
        <f t="shared" si="19"/>
        <v>0</v>
      </c>
      <c r="G154" s="5"/>
      <c r="H154" s="5"/>
      <c r="I154" s="5"/>
      <c r="J154" s="5"/>
      <c r="K154" s="5"/>
      <c r="L154" s="5"/>
      <c r="M154" s="5"/>
      <c r="N154" s="5"/>
      <c r="O154" s="5"/>
      <c r="P154" s="5"/>
      <c r="Q154" s="5"/>
      <c r="R154" s="5"/>
      <c r="S154" s="5"/>
      <c r="T154" s="5"/>
      <c r="U154" s="5"/>
      <c r="V154" s="5"/>
      <c r="W154" s="5"/>
      <c r="X154" s="5"/>
      <c r="Y154" s="5"/>
    </row>
    <row r="155" spans="1:25" ht="25.5">
      <c r="A155" s="489">
        <v>8</v>
      </c>
      <c r="B155" s="490" t="str">
        <f>'Uniformes e EPI'!B37</f>
        <v>Meias com cano longo, tecido 100% algodão, cor PRETA. (unidade - Par)</v>
      </c>
      <c r="C155" s="491">
        <v>3</v>
      </c>
      <c r="D155" s="492">
        <v>4</v>
      </c>
      <c r="E155" s="530">
        <f>'Uniformes e EPI'!E37</f>
        <v>0</v>
      </c>
      <c r="F155" s="531">
        <f t="shared" si="19"/>
        <v>0</v>
      </c>
      <c r="G155" s="5"/>
      <c r="H155" s="5"/>
      <c r="I155" s="5"/>
      <c r="J155" s="5"/>
      <c r="K155" s="5"/>
      <c r="L155" s="5"/>
      <c r="M155" s="5"/>
      <c r="N155" s="5"/>
      <c r="O155" s="5"/>
      <c r="P155" s="5"/>
      <c r="Q155" s="5"/>
      <c r="R155" s="5"/>
      <c r="S155" s="5"/>
      <c r="T155" s="5"/>
      <c r="U155" s="5"/>
      <c r="V155" s="5"/>
      <c r="W155" s="5"/>
      <c r="X155" s="5"/>
      <c r="Y155" s="5"/>
    </row>
    <row r="156" spans="1:25" ht="13.5" thickBot="1">
      <c r="A156" s="312"/>
      <c r="B156" s="467"/>
      <c r="C156" s="344"/>
      <c r="D156" s="468"/>
      <c r="E156" s="361"/>
      <c r="F156" s="469"/>
      <c r="G156" s="5"/>
      <c r="H156" s="5"/>
      <c r="I156" s="5"/>
      <c r="J156" s="5"/>
      <c r="K156" s="5"/>
      <c r="L156" s="5"/>
      <c r="M156" s="5"/>
      <c r="N156" s="5"/>
      <c r="O156" s="5"/>
      <c r="P156" s="5"/>
      <c r="Q156" s="5"/>
      <c r="R156" s="5"/>
      <c r="S156" s="5"/>
      <c r="T156" s="5"/>
      <c r="U156" s="5"/>
      <c r="V156" s="5"/>
      <c r="W156" s="5"/>
      <c r="X156" s="5"/>
      <c r="Y156" s="5"/>
    </row>
    <row r="157" spans="1:25" ht="13.5" thickBot="1">
      <c r="A157" s="57"/>
      <c r="B157" s="5"/>
      <c r="C157" s="5"/>
      <c r="D157" s="5"/>
      <c r="E157" s="35" t="s">
        <v>443</v>
      </c>
      <c r="F157" s="158">
        <f>SUM(F148:F155)</f>
        <v>0</v>
      </c>
      <c r="G157" s="5"/>
      <c r="H157" s="5"/>
      <c r="I157" s="5"/>
      <c r="J157" s="5"/>
      <c r="K157" s="5"/>
      <c r="L157" s="5"/>
      <c r="M157" s="5"/>
      <c r="N157" s="5"/>
      <c r="O157" s="5"/>
      <c r="P157" s="5"/>
      <c r="Q157" s="5"/>
      <c r="R157" s="5"/>
      <c r="S157" s="5"/>
      <c r="T157" s="5"/>
      <c r="U157" s="5"/>
      <c r="V157" s="5"/>
      <c r="W157" s="5"/>
      <c r="X157" s="5"/>
      <c r="Y157" s="5"/>
    </row>
    <row r="158" spans="1:25" ht="12.7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ht="12.7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ht="15.75">
      <c r="A160" s="692" t="s">
        <v>572</v>
      </c>
      <c r="B160" s="673"/>
      <c r="C160" s="673"/>
      <c r="D160" s="673"/>
      <c r="E160" s="692"/>
      <c r="F160" s="673"/>
      <c r="G160" s="5"/>
      <c r="H160" s="5"/>
      <c r="I160" s="5"/>
      <c r="J160" s="5"/>
      <c r="K160" s="5"/>
      <c r="L160" s="5"/>
      <c r="M160" s="5"/>
      <c r="N160" s="5"/>
      <c r="O160" s="5"/>
      <c r="P160" s="5"/>
      <c r="Q160" s="5"/>
      <c r="R160" s="5"/>
      <c r="S160" s="5"/>
      <c r="T160" s="5"/>
      <c r="U160" s="5"/>
      <c r="V160" s="5"/>
      <c r="W160" s="5"/>
      <c r="X160" s="5"/>
      <c r="Y160" s="5"/>
    </row>
    <row r="161" spans="1:25" ht="12.75">
      <c r="A161" s="329" t="s">
        <v>44</v>
      </c>
      <c r="B161" s="329" t="s">
        <v>202</v>
      </c>
      <c r="C161" s="329" t="s">
        <v>392</v>
      </c>
      <c r="D161" s="329" t="s">
        <v>393</v>
      </c>
      <c r="E161" s="329" t="s">
        <v>204</v>
      </c>
      <c r="F161" s="329" t="s">
        <v>394</v>
      </c>
      <c r="G161" s="5"/>
      <c r="H161" s="5"/>
      <c r="I161" s="5"/>
      <c r="J161" s="5"/>
      <c r="K161" s="5"/>
      <c r="L161" s="5"/>
      <c r="M161" s="5"/>
      <c r="N161" s="5"/>
      <c r="O161" s="5"/>
      <c r="P161" s="5"/>
      <c r="Q161" s="5"/>
      <c r="R161" s="5"/>
      <c r="S161" s="5"/>
      <c r="T161" s="5"/>
      <c r="U161" s="5"/>
      <c r="V161" s="5"/>
      <c r="W161" s="5"/>
      <c r="X161" s="5"/>
      <c r="Y161" s="5"/>
    </row>
    <row r="162" spans="1:25" ht="25.5">
      <c r="A162" s="317">
        <v>1</v>
      </c>
      <c r="B162" s="330" t="s">
        <v>419</v>
      </c>
      <c r="C162" s="319">
        <v>2</v>
      </c>
      <c r="D162" s="319">
        <v>4</v>
      </c>
      <c r="E162" s="513">
        <f>E15</f>
        <v>0</v>
      </c>
      <c r="F162" s="321">
        <f t="shared" ref="F162:F166" si="20">IF(D162="",0,ROUND(((C162*E162)/D162),2))</f>
        <v>0</v>
      </c>
      <c r="G162" s="5"/>
      <c r="H162" s="5"/>
      <c r="I162" s="5"/>
      <c r="J162" s="5"/>
      <c r="K162" s="5"/>
      <c r="L162" s="5"/>
      <c r="M162" s="5"/>
      <c r="N162" s="5"/>
      <c r="O162" s="5"/>
      <c r="P162" s="5"/>
      <c r="Q162" s="5"/>
      <c r="R162" s="5"/>
      <c r="S162" s="5"/>
      <c r="T162" s="5"/>
      <c r="U162" s="5"/>
      <c r="V162" s="5"/>
      <c r="W162" s="5"/>
      <c r="X162" s="5"/>
      <c r="Y162" s="5"/>
    </row>
    <row r="163" spans="1:25" ht="25.5">
      <c r="A163" s="322">
        <v>2</v>
      </c>
      <c r="B163" s="466" t="s">
        <v>420</v>
      </c>
      <c r="C163" s="323">
        <v>2</v>
      </c>
      <c r="D163" s="334">
        <v>4</v>
      </c>
      <c r="E163" s="493">
        <f>E57</f>
        <v>0</v>
      </c>
      <c r="F163" s="493">
        <f t="shared" si="20"/>
        <v>0</v>
      </c>
      <c r="G163" s="5"/>
      <c r="H163" s="5"/>
      <c r="I163" s="5"/>
      <c r="J163" s="5"/>
      <c r="K163" s="5"/>
      <c r="L163" s="5"/>
      <c r="M163" s="5"/>
      <c r="N163" s="5"/>
      <c r="O163" s="5"/>
      <c r="P163" s="5"/>
      <c r="Q163" s="5"/>
      <c r="R163" s="5"/>
      <c r="S163" s="5"/>
      <c r="T163" s="5"/>
      <c r="U163" s="5"/>
      <c r="V163" s="5"/>
      <c r="W163" s="5"/>
      <c r="X163" s="5"/>
      <c r="Y163" s="5"/>
    </row>
    <row r="164" spans="1:25" ht="38.25">
      <c r="A164" s="317">
        <v>3</v>
      </c>
      <c r="B164" s="330" t="s">
        <v>421</v>
      </c>
      <c r="C164" s="319">
        <v>1</v>
      </c>
      <c r="D164" s="331">
        <v>4</v>
      </c>
      <c r="E164" s="321">
        <f>E73</f>
        <v>0</v>
      </c>
      <c r="F164" s="321">
        <f t="shared" si="20"/>
        <v>0</v>
      </c>
      <c r="G164" s="5"/>
      <c r="H164" s="5"/>
      <c r="I164" s="5"/>
      <c r="J164" s="5"/>
      <c r="K164" s="5"/>
      <c r="L164" s="5"/>
      <c r="M164" s="5"/>
      <c r="N164" s="5"/>
      <c r="O164" s="5"/>
      <c r="P164" s="5"/>
      <c r="Q164" s="5"/>
      <c r="R164" s="5"/>
      <c r="S164" s="5"/>
      <c r="T164" s="5"/>
      <c r="U164" s="5"/>
      <c r="V164" s="5"/>
      <c r="W164" s="5"/>
      <c r="X164" s="5"/>
      <c r="Y164" s="5"/>
    </row>
    <row r="165" spans="1:25" ht="38.25">
      <c r="A165" s="322">
        <v>4</v>
      </c>
      <c r="B165" s="466" t="s">
        <v>422</v>
      </c>
      <c r="C165" s="323">
        <v>2</v>
      </c>
      <c r="D165" s="334">
        <v>4</v>
      </c>
      <c r="E165" s="493">
        <f>E18</f>
        <v>0</v>
      </c>
      <c r="F165" s="493">
        <f t="shared" si="20"/>
        <v>0</v>
      </c>
      <c r="G165" s="5"/>
      <c r="H165" s="5"/>
      <c r="I165" s="5"/>
      <c r="J165" s="5"/>
      <c r="K165" s="5"/>
      <c r="L165" s="5"/>
      <c r="M165" s="5"/>
      <c r="N165" s="5"/>
      <c r="O165" s="5"/>
      <c r="P165" s="5"/>
      <c r="Q165" s="5"/>
      <c r="R165" s="5"/>
      <c r="S165" s="5"/>
      <c r="T165" s="5"/>
      <c r="U165" s="5"/>
      <c r="V165" s="5"/>
      <c r="W165" s="5"/>
      <c r="X165" s="5"/>
      <c r="Y165" s="5"/>
    </row>
    <row r="166" spans="1:25" ht="12.75">
      <c r="A166" s="317">
        <v>5</v>
      </c>
      <c r="B166" s="330" t="s">
        <v>425</v>
      </c>
      <c r="C166" s="319">
        <v>3</v>
      </c>
      <c r="D166" s="331">
        <v>4</v>
      </c>
      <c r="E166" s="321">
        <f>E37</f>
        <v>0</v>
      </c>
      <c r="F166" s="321">
        <f t="shared" si="20"/>
        <v>0</v>
      </c>
      <c r="G166" s="5"/>
      <c r="H166" s="5"/>
      <c r="I166" s="5"/>
      <c r="J166" s="5"/>
      <c r="K166" s="5"/>
      <c r="L166" s="5"/>
      <c r="M166" s="5"/>
      <c r="N166" s="5"/>
      <c r="O166" s="5"/>
      <c r="P166" s="5"/>
      <c r="Q166" s="5"/>
      <c r="R166" s="5"/>
      <c r="S166" s="5"/>
      <c r="T166" s="5"/>
      <c r="U166" s="5"/>
      <c r="V166" s="5"/>
      <c r="W166" s="5"/>
      <c r="X166" s="5"/>
      <c r="Y166" s="5"/>
    </row>
    <row r="167" spans="1:25" ht="13.5" thickBot="1">
      <c r="A167" s="182"/>
      <c r="B167" s="225"/>
      <c r="C167" s="156"/>
      <c r="D167" s="226"/>
      <c r="E167" s="157"/>
      <c r="F167" s="224"/>
      <c r="G167" s="5"/>
      <c r="H167" s="5"/>
      <c r="I167" s="5"/>
      <c r="J167" s="5"/>
      <c r="K167" s="5"/>
      <c r="L167" s="5"/>
      <c r="M167" s="5"/>
      <c r="N167" s="5"/>
      <c r="O167" s="5"/>
      <c r="P167" s="5"/>
      <c r="Q167" s="5"/>
      <c r="R167" s="5"/>
      <c r="S167" s="5"/>
      <c r="T167" s="5"/>
      <c r="U167" s="5"/>
      <c r="V167" s="5"/>
      <c r="W167" s="5"/>
      <c r="X167" s="5"/>
      <c r="Y167" s="5"/>
    </row>
    <row r="168" spans="1:25" ht="15.75" thickBot="1">
      <c r="A168" s="134"/>
      <c r="B168" s="5"/>
      <c r="C168" s="134"/>
      <c r="D168" s="134"/>
      <c r="E168" s="35" t="s">
        <v>426</v>
      </c>
      <c r="F168" s="158">
        <f>SUM(F162:F166)</f>
        <v>0</v>
      </c>
      <c r="G168" s="5"/>
      <c r="H168" s="5"/>
      <c r="I168" s="5"/>
      <c r="J168" s="5"/>
      <c r="K168" s="5"/>
      <c r="L168" s="5"/>
      <c r="M168" s="5"/>
      <c r="N168" s="5"/>
      <c r="O168" s="5"/>
      <c r="P168" s="5"/>
      <c r="Q168" s="5"/>
      <c r="R168" s="5"/>
      <c r="S168" s="5"/>
      <c r="T168" s="5"/>
      <c r="U168" s="5"/>
      <c r="V168" s="5"/>
      <c r="W168" s="5"/>
      <c r="X168" s="5"/>
      <c r="Y168" s="5"/>
    </row>
    <row r="169" spans="1:25" ht="12.75"/>
    <row r="170" spans="1:25" ht="12.75"/>
    <row r="171" spans="1:25" ht="12.75"/>
    <row r="172" spans="1:25" ht="12.75"/>
    <row r="173" spans="1:25" ht="12.75"/>
    <row r="174" spans="1:25" ht="12.75"/>
    <row r="175" spans="1:25" ht="12.75"/>
    <row r="176" spans="1:25" ht="12.75"/>
    <row r="177" ht="12.75"/>
    <row r="178" ht="12.75"/>
    <row r="179" ht="12.75"/>
    <row r="180" ht="12.75"/>
    <row r="181" ht="12.75"/>
    <row r="182" ht="12.75"/>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5">
    <mergeCell ref="A146:D146"/>
    <mergeCell ref="E146:F146"/>
    <mergeCell ref="A160:D160"/>
    <mergeCell ref="E160:F160"/>
    <mergeCell ref="E68:F68"/>
    <mergeCell ref="A85:D85"/>
    <mergeCell ref="A123:D123"/>
    <mergeCell ref="A135:D135"/>
    <mergeCell ref="E135:F135"/>
    <mergeCell ref="A99:D99"/>
    <mergeCell ref="E99:F99"/>
    <mergeCell ref="A110:D110"/>
    <mergeCell ref="E110:F110"/>
    <mergeCell ref="E123:F123"/>
    <mergeCell ref="A9:F9"/>
    <mergeCell ref="E12:F12"/>
    <mergeCell ref="E27:F27"/>
    <mergeCell ref="E40:F40"/>
    <mergeCell ref="A54:D54"/>
    <mergeCell ref="E54:F54"/>
    <mergeCell ref="A1:F1"/>
    <mergeCell ref="A2:F2"/>
    <mergeCell ref="A3:F3"/>
    <mergeCell ref="A6:F6"/>
    <mergeCell ref="A7:F7"/>
  </mergeCells>
  <pageMargins left="1.086811024" right="0.511811024" top="0.78740157499999996" bottom="0.78740157499999996" header="0" footer="0"/>
  <pageSetup paperSize="9" scale="59" orientation="landscape" r:id="rId1"/>
  <tableParts count="8">
    <tablePart r:id="rId2"/>
    <tablePart r:id="rId3"/>
    <tablePart r:id="rId4"/>
    <tablePart r:id="rId5"/>
    <tablePart r:id="rId6"/>
    <tablePart r:id="rId7"/>
    <tablePart r:id="rId8"/>
    <tablePart r:id="rId9"/>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Z1000"/>
  <sheetViews>
    <sheetView showGridLines="0" tabSelected="1" view="pageBreakPreview" topLeftCell="A34" zoomScale="60" zoomScaleNormal="100" workbookViewId="0">
      <selection activeCell="P57" sqref="P57"/>
    </sheetView>
  </sheetViews>
  <sheetFormatPr defaultColWidth="12.5703125" defaultRowHeight="15" customHeight="1"/>
  <cols>
    <col min="1" max="1" width="6.28515625" customWidth="1"/>
    <col min="2" max="2" width="44.28515625" customWidth="1"/>
    <col min="3" max="3" width="14.7109375" customWidth="1"/>
    <col min="4" max="4" width="15.42578125" customWidth="1"/>
    <col min="5" max="9" width="14.7109375" customWidth="1"/>
    <col min="10" max="13" width="17.140625" customWidth="1"/>
    <col min="14" max="14" width="19.85546875" customWidth="1"/>
    <col min="15" max="15" width="17.140625" customWidth="1"/>
    <col min="16" max="16" width="34.28515625" customWidth="1"/>
    <col min="17" max="17" width="17.7109375" customWidth="1"/>
    <col min="18" max="18" width="13.42578125" customWidth="1"/>
    <col min="19" max="20" width="11.42578125" customWidth="1"/>
    <col min="21" max="21" width="16.5703125" customWidth="1"/>
    <col min="22" max="24" width="11.42578125" customWidth="1"/>
    <col min="25" max="26" width="8.5703125" customWidth="1"/>
  </cols>
  <sheetData>
    <row r="1" spans="1:26" ht="12.75" customHeight="1">
      <c r="A1" s="727" t="str">
        <f>Resumo!A1</f>
        <v xml:space="preserve">TRIBUNAL REGIONAL ELEITORAL DO PARANÁ </v>
      </c>
      <c r="B1" s="609"/>
      <c r="C1" s="609"/>
      <c r="D1" s="609"/>
      <c r="E1" s="609"/>
      <c r="F1" s="609"/>
      <c r="G1" s="609"/>
      <c r="H1" s="609"/>
      <c r="I1" s="609"/>
      <c r="J1" s="5"/>
      <c r="K1" s="5"/>
      <c r="L1" s="5"/>
      <c r="M1" s="5"/>
      <c r="N1" s="5"/>
      <c r="O1" s="5"/>
      <c r="P1" s="5"/>
      <c r="Q1" s="5"/>
      <c r="R1" s="5"/>
      <c r="S1" s="5"/>
      <c r="T1" s="5"/>
      <c r="U1" s="5"/>
      <c r="V1" s="5"/>
      <c r="W1" s="5"/>
      <c r="X1" s="5"/>
      <c r="Y1" s="5"/>
      <c r="Z1" s="5"/>
    </row>
    <row r="2" spans="1:26" ht="12.75" customHeight="1">
      <c r="A2" s="728" t="str">
        <f>Resumo!A2</f>
        <v>Planilha de Custos e Formação de Preços - Estimativa TRE-PR</v>
      </c>
      <c r="B2" s="609"/>
      <c r="C2" s="609"/>
      <c r="D2" s="609"/>
      <c r="E2" s="609"/>
      <c r="F2" s="609"/>
      <c r="G2" s="609"/>
      <c r="H2" s="609"/>
      <c r="I2" s="609"/>
      <c r="J2" s="48"/>
      <c r="K2" s="48"/>
      <c r="L2" s="48"/>
      <c r="M2" s="48"/>
      <c r="N2" s="48"/>
      <c r="O2" s="48"/>
      <c r="P2" s="48"/>
      <c r="Q2" s="48"/>
      <c r="R2" s="48"/>
      <c r="S2" s="48"/>
      <c r="T2" s="48"/>
      <c r="U2" s="48"/>
      <c r="V2" s="48"/>
      <c r="W2" s="48"/>
      <c r="X2" s="48"/>
      <c r="Y2" s="48"/>
      <c r="Z2" s="48"/>
    </row>
    <row r="3" spans="1:26" ht="12.75" customHeight="1">
      <c r="A3" s="729" t="str">
        <f>Resumo!A3</f>
        <v>Postos de Serviços Da Capital - Limpeza, Copeiragem, Jardinagem, Recepcionista, Encarregado e Supervisor.</v>
      </c>
      <c r="B3" s="609"/>
      <c r="C3" s="609"/>
      <c r="D3" s="609"/>
      <c r="E3" s="609"/>
      <c r="F3" s="609"/>
      <c r="G3" s="609"/>
      <c r="H3" s="609"/>
      <c r="I3" s="609"/>
      <c r="J3" s="5"/>
      <c r="K3" s="5"/>
      <c r="L3" s="5"/>
      <c r="M3" s="5"/>
      <c r="N3" s="5"/>
      <c r="O3" s="5"/>
      <c r="P3" s="5"/>
      <c r="Q3" s="5"/>
      <c r="R3" s="5"/>
      <c r="S3" s="5"/>
      <c r="T3" s="5"/>
      <c r="U3" s="5"/>
      <c r="V3" s="5"/>
      <c r="W3" s="5"/>
      <c r="X3" s="5"/>
      <c r="Y3" s="5"/>
      <c r="Z3" s="5"/>
    </row>
    <row r="4" spans="1:26" ht="12.75" customHeight="1">
      <c r="B4" s="246"/>
      <c r="C4" s="246"/>
      <c r="D4" s="246"/>
      <c r="E4" s="246"/>
      <c r="F4" s="246"/>
      <c r="G4" s="246"/>
      <c r="H4" s="246"/>
      <c r="I4" s="246"/>
      <c r="J4" s="5"/>
      <c r="K4" s="5"/>
      <c r="L4" s="5"/>
      <c r="M4" s="5"/>
      <c r="N4" s="5"/>
      <c r="O4" s="5"/>
      <c r="P4" s="5"/>
      <c r="Q4" s="5"/>
      <c r="R4" s="5"/>
      <c r="S4" s="5"/>
      <c r="T4" s="5"/>
      <c r="U4" s="5"/>
      <c r="V4" s="5"/>
      <c r="W4" s="5"/>
      <c r="X4" s="5"/>
      <c r="Y4" s="5"/>
      <c r="Z4" s="5"/>
    </row>
    <row r="5" spans="1:26" ht="12.75" customHeight="1">
      <c r="A5" s="730" t="str">
        <f>Resumo!A9</f>
        <v xml:space="preserve">EMPRESA </v>
      </c>
      <c r="B5" s="609"/>
      <c r="C5" s="609"/>
      <c r="D5" s="609"/>
      <c r="E5" s="609"/>
      <c r="F5" s="609"/>
      <c r="G5" s="609"/>
      <c r="H5" s="609"/>
      <c r="I5" s="610"/>
      <c r="J5" s="5"/>
      <c r="K5" s="5"/>
      <c r="L5" s="5"/>
      <c r="M5" s="5"/>
      <c r="N5" s="5"/>
      <c r="O5" s="5"/>
      <c r="P5" s="5"/>
      <c r="Q5" s="5"/>
      <c r="R5" s="5"/>
      <c r="S5" s="5"/>
      <c r="T5" s="5"/>
      <c r="U5" s="5"/>
      <c r="V5" s="5"/>
      <c r="W5" s="5"/>
      <c r="X5" s="5"/>
      <c r="Y5" s="5"/>
      <c r="Z5" s="5"/>
    </row>
    <row r="6" spans="1:26" ht="12.75" customHeight="1">
      <c r="A6" s="731" t="str">
        <f>Resumo!A10</f>
        <v>CNPJ</v>
      </c>
      <c r="B6" s="612"/>
      <c r="C6" s="612"/>
      <c r="D6" s="612"/>
      <c r="E6" s="612"/>
      <c r="F6" s="612"/>
      <c r="G6" s="612"/>
      <c r="H6" s="612"/>
      <c r="I6" s="613"/>
      <c r="J6" s="5"/>
      <c r="K6" s="5"/>
      <c r="L6" s="5"/>
      <c r="M6" s="5"/>
      <c r="N6" s="5"/>
      <c r="O6" s="5"/>
      <c r="P6" s="5"/>
      <c r="Q6" s="5"/>
      <c r="R6" s="5"/>
      <c r="S6" s="5"/>
      <c r="T6" s="5"/>
      <c r="U6" s="5"/>
      <c r="V6" s="5"/>
      <c r="W6" s="5"/>
      <c r="X6" s="5"/>
      <c r="Y6" s="5"/>
      <c r="Z6" s="5"/>
    </row>
    <row r="7" spans="1:26" ht="12.75" customHeight="1">
      <c r="B7" s="724"/>
      <c r="C7" s="647"/>
      <c r="D7" s="647"/>
      <c r="E7" s="647"/>
      <c r="F7" s="647"/>
      <c r="G7" s="647"/>
      <c r="H7" s="647"/>
      <c r="I7" s="647"/>
      <c r="J7" s="5"/>
      <c r="K7" s="5"/>
      <c r="L7" s="5"/>
      <c r="M7" s="5"/>
      <c r="N7" s="5"/>
      <c r="O7" s="5"/>
      <c r="P7" s="5"/>
      <c r="Q7" s="5"/>
      <c r="R7" s="5"/>
      <c r="S7" s="5"/>
      <c r="T7" s="5"/>
      <c r="U7" s="5"/>
      <c r="V7" s="5"/>
      <c r="W7" s="5"/>
      <c r="X7" s="5"/>
      <c r="Y7" s="5"/>
      <c r="Z7" s="5"/>
    </row>
    <row r="8" spans="1:26" ht="25.5" customHeight="1">
      <c r="A8" s="646" t="s">
        <v>504</v>
      </c>
      <c r="B8" s="647"/>
      <c r="C8" s="647"/>
      <c r="D8" s="647"/>
      <c r="E8" s="647"/>
      <c r="F8" s="647"/>
      <c r="G8" s="647"/>
      <c r="H8" s="647"/>
      <c r="I8" s="648"/>
      <c r="J8" s="5"/>
      <c r="K8" s="5"/>
      <c r="L8" s="5"/>
      <c r="M8" s="5"/>
      <c r="N8" s="5"/>
      <c r="O8" s="5"/>
      <c r="P8" s="5"/>
      <c r="Q8" s="5"/>
      <c r="R8" s="5"/>
      <c r="S8" s="5"/>
      <c r="T8" s="5"/>
      <c r="U8" s="5"/>
      <c r="V8" s="5"/>
      <c r="W8" s="5"/>
      <c r="X8" s="5"/>
      <c r="Y8" s="5"/>
      <c r="Z8" s="5"/>
    </row>
    <row r="9" spans="1:26" ht="12.75" customHeight="1">
      <c r="B9" s="225"/>
      <c r="C9" s="5"/>
      <c r="D9" s="5"/>
      <c r="E9" s="5"/>
      <c r="F9" s="5"/>
      <c r="G9" s="5"/>
      <c r="H9" s="5"/>
      <c r="I9" s="5"/>
      <c r="J9" s="5"/>
      <c r="K9" s="5"/>
      <c r="L9" s="5"/>
      <c r="M9" s="5"/>
      <c r="N9" s="5"/>
      <c r="O9" s="5"/>
      <c r="P9" s="5"/>
      <c r="Q9" s="5"/>
      <c r="R9" s="5"/>
      <c r="S9" s="5"/>
      <c r="T9" s="5"/>
      <c r="U9" s="5"/>
      <c r="V9" s="5"/>
      <c r="W9" s="5"/>
      <c r="X9" s="5"/>
      <c r="Y9" s="5"/>
      <c r="Z9" s="5"/>
    </row>
    <row r="10" spans="1:26" ht="24.75" customHeight="1">
      <c r="A10" s="247" t="s">
        <v>9</v>
      </c>
      <c r="B10" s="725" t="s">
        <v>505</v>
      </c>
      <c r="C10" s="596"/>
      <c r="D10" s="248" t="s">
        <v>506</v>
      </c>
      <c r="E10" s="5"/>
      <c r="F10" s="5"/>
      <c r="G10" s="357" t="str">
        <f>Resumo!R5</f>
        <v>PAD:</v>
      </c>
      <c r="H10" s="356" t="str">
        <f>Resumo!S5</f>
        <v>14903/2020</v>
      </c>
      <c r="I10" s="5"/>
      <c r="J10" s="5"/>
      <c r="K10" s="5"/>
      <c r="L10" s="5"/>
      <c r="M10" s="5"/>
      <c r="N10" s="5"/>
      <c r="O10" s="5"/>
      <c r="P10" s="5"/>
      <c r="Q10" s="5"/>
      <c r="R10" s="5"/>
      <c r="S10" s="5"/>
      <c r="T10" s="5"/>
      <c r="U10" s="5"/>
      <c r="V10" s="5"/>
      <c r="W10" s="5"/>
      <c r="X10" s="5"/>
      <c r="Y10" s="5"/>
      <c r="Z10" s="5"/>
    </row>
    <row r="11" spans="1:26" ht="12.75" customHeight="1">
      <c r="A11" s="175">
        <f>Resumo!A17</f>
        <v>1</v>
      </c>
      <c r="B11" s="726" t="str">
        <f>Resumo!B17</f>
        <v>Auxiliar de limpeza (CBO 5143-20)</v>
      </c>
      <c r="C11" s="596"/>
      <c r="D11" s="250">
        <f>Resumo!D17</f>
        <v>44</v>
      </c>
      <c r="E11" s="5"/>
      <c r="F11" s="5"/>
      <c r="G11" s="357" t="str">
        <f>Resumo!R6</f>
        <v>Licitação:</v>
      </c>
      <c r="H11" s="356">
        <f>Resumo!S6</f>
        <v>0</v>
      </c>
      <c r="I11" s="354"/>
      <c r="J11" s="5"/>
      <c r="K11" s="5"/>
      <c r="L11" s="5"/>
      <c r="M11" s="5"/>
      <c r="N11" s="5"/>
      <c r="O11" s="5"/>
      <c r="P11" s="5"/>
      <c r="Q11" s="5"/>
      <c r="R11" s="5"/>
      <c r="S11" s="5"/>
      <c r="T11" s="5"/>
      <c r="U11" s="5"/>
      <c r="V11" s="5"/>
      <c r="W11" s="5"/>
      <c r="X11" s="5"/>
      <c r="Y11" s="5"/>
      <c r="Z11" s="5"/>
    </row>
    <row r="12" spans="1:26" ht="12.75" customHeight="1">
      <c r="A12" s="177">
        <f>Resumo!A18</f>
        <v>2</v>
      </c>
      <c r="B12" s="734" t="str">
        <f>Resumo!B18</f>
        <v xml:space="preserve">Copeiro (CBO 5134-25) </v>
      </c>
      <c r="C12" s="596"/>
      <c r="D12" s="250">
        <f>Resumo!D18</f>
        <v>44</v>
      </c>
      <c r="E12" s="5"/>
      <c r="F12" s="5"/>
      <c r="G12" s="357" t="str">
        <f>Resumo!R7</f>
        <v>Data da Proposta:</v>
      </c>
      <c r="H12" s="356">
        <f>Resumo!S7</f>
        <v>0</v>
      </c>
      <c r="I12" s="355"/>
      <c r="J12" s="5"/>
      <c r="K12" s="5"/>
      <c r="L12" s="5"/>
      <c r="M12" s="5"/>
      <c r="N12" s="5"/>
      <c r="O12" s="5"/>
      <c r="P12" s="5"/>
      <c r="Q12" s="5"/>
      <c r="R12" s="5"/>
      <c r="S12" s="5"/>
      <c r="T12" s="5"/>
      <c r="U12" s="5"/>
      <c r="V12" s="5"/>
      <c r="W12" s="5"/>
      <c r="X12" s="5"/>
      <c r="Y12" s="5"/>
      <c r="Z12" s="5"/>
    </row>
    <row r="13" spans="1:26" ht="12.75" customHeight="1">
      <c r="A13" s="175">
        <f>Resumo!A19</f>
        <v>3</v>
      </c>
      <c r="B13" s="726" t="str">
        <f>Resumo!B19</f>
        <v xml:space="preserve">Copeiro de Gabinete (CBO 5134-25) </v>
      </c>
      <c r="C13" s="596"/>
      <c r="D13" s="250">
        <f>Resumo!D19</f>
        <v>44</v>
      </c>
      <c r="E13" s="5"/>
      <c r="F13" s="5"/>
      <c r="I13" s="314"/>
      <c r="J13" s="5"/>
      <c r="K13" s="5"/>
      <c r="L13" s="5"/>
      <c r="M13" s="5"/>
      <c r="N13" s="5"/>
      <c r="O13" s="5"/>
      <c r="P13" s="5"/>
      <c r="Q13" s="5"/>
      <c r="R13" s="5"/>
      <c r="S13" s="5"/>
      <c r="T13" s="5"/>
      <c r="U13" s="5"/>
      <c r="V13" s="5"/>
      <c r="W13" s="5"/>
      <c r="X13" s="5"/>
      <c r="Y13" s="5"/>
      <c r="Z13" s="5"/>
    </row>
    <row r="14" spans="1:26" ht="12.75" customHeight="1">
      <c r="A14" s="177">
        <f>Resumo!A20</f>
        <v>4</v>
      </c>
      <c r="B14" s="734" t="str">
        <f>Resumo!B20</f>
        <v xml:space="preserve">Carregadores (CBO 7832-10) </v>
      </c>
      <c r="C14" s="596"/>
      <c r="D14" s="250">
        <f>Resumo!D20</f>
        <v>32.5</v>
      </c>
      <c r="E14" s="5"/>
      <c r="F14" s="5"/>
      <c r="G14" s="5"/>
      <c r="H14" s="5"/>
      <c r="I14" s="5"/>
      <c r="J14" s="5"/>
      <c r="K14" s="5"/>
      <c r="L14" s="5"/>
      <c r="M14" s="5"/>
      <c r="N14" s="5"/>
      <c r="O14" s="5"/>
      <c r="P14" s="5"/>
      <c r="Q14" s="5"/>
      <c r="R14" s="5"/>
      <c r="S14" s="5"/>
      <c r="T14" s="5"/>
      <c r="U14" s="5"/>
      <c r="V14" s="5"/>
      <c r="W14" s="5"/>
      <c r="X14" s="5"/>
      <c r="Y14" s="5"/>
      <c r="Z14" s="5"/>
    </row>
    <row r="15" spans="1:26" ht="12.75" customHeight="1">
      <c r="A15" s="175">
        <f>Resumo!A21</f>
        <v>5</v>
      </c>
      <c r="B15" s="726" t="str">
        <f>Resumo!B21</f>
        <v xml:space="preserve">Jardineiros (CBO 6220-10) </v>
      </c>
      <c r="C15" s="596"/>
      <c r="D15" s="250">
        <f>Resumo!D21</f>
        <v>44</v>
      </c>
      <c r="E15" s="5"/>
      <c r="F15" s="5"/>
      <c r="G15" s="5"/>
      <c r="H15" s="5"/>
      <c r="I15" s="5"/>
      <c r="J15" s="5"/>
      <c r="K15" s="5"/>
      <c r="L15" s="5"/>
      <c r="M15" s="5"/>
      <c r="N15" s="5"/>
      <c r="O15" s="5"/>
      <c r="P15" s="5"/>
      <c r="Q15" s="5"/>
      <c r="R15" s="5"/>
      <c r="S15" s="5"/>
      <c r="T15" s="5"/>
      <c r="U15" s="5"/>
      <c r="V15" s="5"/>
      <c r="W15" s="5"/>
      <c r="X15" s="5"/>
      <c r="Y15" s="5"/>
      <c r="Z15" s="5"/>
    </row>
    <row r="16" spans="1:26" ht="12.75" customHeight="1">
      <c r="A16" s="177">
        <f>Resumo!A22</f>
        <v>6</v>
      </c>
      <c r="B16" s="734" t="str">
        <f>Resumo!B22</f>
        <v>Recepcionista (CBO 4221-05 )</v>
      </c>
      <c r="C16" s="596"/>
      <c r="D16" s="250">
        <f>Resumo!D22</f>
        <v>35</v>
      </c>
      <c r="E16" s="5"/>
      <c r="F16" s="5"/>
      <c r="G16" s="5"/>
      <c r="H16" s="5"/>
      <c r="I16" s="5"/>
      <c r="J16" s="5"/>
      <c r="K16" s="5"/>
      <c r="L16" s="5"/>
      <c r="M16" s="5"/>
      <c r="N16" s="5"/>
      <c r="O16" s="5"/>
      <c r="P16" s="5"/>
      <c r="Q16" s="5"/>
      <c r="R16" s="5"/>
      <c r="S16" s="5"/>
      <c r="T16" s="5"/>
      <c r="U16" s="5"/>
      <c r="V16" s="5"/>
      <c r="W16" s="5"/>
      <c r="X16" s="5"/>
      <c r="Y16" s="5"/>
      <c r="Z16" s="5"/>
    </row>
    <row r="17" spans="1:26" ht="12.75" customHeight="1">
      <c r="A17" s="175">
        <f>Resumo!A23</f>
        <v>7</v>
      </c>
      <c r="B17" s="726" t="str">
        <f>Resumo!B23</f>
        <v xml:space="preserve">Encarregado (CBO 9922-05) </v>
      </c>
      <c r="C17" s="596"/>
      <c r="D17" s="250">
        <f>Resumo!D23</f>
        <v>44</v>
      </c>
      <c r="E17" s="5"/>
      <c r="F17" s="5"/>
      <c r="G17" s="5"/>
      <c r="H17" s="5"/>
      <c r="I17" s="5"/>
      <c r="J17" s="5"/>
      <c r="K17" s="5"/>
      <c r="L17" s="5"/>
      <c r="M17" s="5"/>
      <c r="N17" s="5"/>
      <c r="O17" s="5"/>
      <c r="P17" s="5"/>
      <c r="Q17" s="5"/>
      <c r="R17" s="5"/>
      <c r="S17" s="5"/>
      <c r="T17" s="5"/>
      <c r="U17" s="5"/>
      <c r="V17" s="5"/>
      <c r="W17" s="5"/>
      <c r="X17" s="5"/>
      <c r="Y17" s="5"/>
      <c r="Z17" s="5"/>
    </row>
    <row r="18" spans="1:26" ht="12.75" customHeight="1">
      <c r="A18" s="177">
        <f>Resumo!A24</f>
        <v>8</v>
      </c>
      <c r="B18" s="734" t="str">
        <f>Resumo!B24</f>
        <v>Encarregado de Carreg.(CBO 9922-05)</v>
      </c>
      <c r="C18" s="596"/>
      <c r="D18" s="250">
        <f>Resumo!D24</f>
        <v>32.5</v>
      </c>
      <c r="E18" s="5"/>
      <c r="F18" s="5"/>
      <c r="G18" s="5"/>
      <c r="H18" s="5"/>
      <c r="I18" s="5"/>
      <c r="J18" s="5"/>
      <c r="K18" s="5"/>
      <c r="L18" s="5"/>
      <c r="M18" s="5"/>
      <c r="N18" s="5"/>
      <c r="O18" s="5"/>
      <c r="P18" s="5"/>
      <c r="Q18" s="5"/>
      <c r="R18" s="5"/>
      <c r="S18" s="5"/>
      <c r="T18" s="5"/>
      <c r="U18" s="5"/>
      <c r="V18" s="5"/>
      <c r="W18" s="5"/>
      <c r="X18" s="5"/>
      <c r="Y18" s="5"/>
      <c r="Z18" s="5"/>
    </row>
    <row r="19" spans="1:26" ht="12.75" customHeight="1">
      <c r="A19" s="175">
        <f>Resumo!A25</f>
        <v>9</v>
      </c>
      <c r="B19" s="249" t="str">
        <f>Resumo!B25</f>
        <v xml:space="preserve">Supervisor (CBO 4101-05) </v>
      </c>
      <c r="C19" s="251"/>
      <c r="D19" s="250">
        <f>Resumo!D25</f>
        <v>44</v>
      </c>
      <c r="E19" s="5"/>
      <c r="F19" s="5"/>
      <c r="G19" s="5"/>
      <c r="H19" s="5"/>
      <c r="I19" s="5"/>
      <c r="J19" s="5"/>
      <c r="K19" s="5"/>
      <c r="L19" s="5"/>
      <c r="M19" s="5"/>
      <c r="N19" s="5"/>
      <c r="O19" s="5"/>
      <c r="P19" s="5"/>
      <c r="Q19" s="5"/>
      <c r="R19" s="5"/>
      <c r="S19" s="5"/>
      <c r="T19" s="5"/>
      <c r="U19" s="5"/>
      <c r="V19" s="5"/>
      <c r="W19" s="5"/>
      <c r="X19" s="5"/>
      <c r="Y19" s="5"/>
      <c r="Z19" s="5"/>
    </row>
    <row r="20" spans="1:26" ht="25.5" customHeight="1">
      <c r="A20" s="732" t="s">
        <v>507</v>
      </c>
      <c r="B20" s="733"/>
      <c r="C20" s="733"/>
      <c r="D20" s="733"/>
      <c r="E20" s="733"/>
      <c r="F20" s="733"/>
      <c r="G20" s="733"/>
      <c r="H20" s="733"/>
      <c r="I20" s="733"/>
      <c r="J20" s="252"/>
      <c r="K20" s="252"/>
      <c r="L20" s="252"/>
      <c r="M20" s="228"/>
      <c r="N20" s="252"/>
      <c r="O20" s="252"/>
      <c r="P20" s="253"/>
      <c r="Q20" s="5"/>
      <c r="R20" s="5"/>
      <c r="S20" s="5"/>
      <c r="T20" s="5"/>
      <c r="U20" s="5"/>
      <c r="V20" s="5"/>
      <c r="W20" s="5"/>
      <c r="X20" s="5"/>
      <c r="Y20" s="5"/>
      <c r="Z20" s="5"/>
    </row>
    <row r="21" spans="1:26" ht="39.75" customHeight="1">
      <c r="A21" s="704" t="s">
        <v>9</v>
      </c>
      <c r="B21" s="704" t="s">
        <v>505</v>
      </c>
      <c r="C21" s="704" t="s">
        <v>20</v>
      </c>
      <c r="D21" s="701" t="s">
        <v>508</v>
      </c>
      <c r="E21" s="254" t="s">
        <v>509</v>
      </c>
      <c r="F21" s="254" t="s">
        <v>510</v>
      </c>
      <c r="G21" s="700" t="s">
        <v>511</v>
      </c>
      <c r="H21" s="254" t="s">
        <v>512</v>
      </c>
      <c r="I21" s="701" t="s">
        <v>513</v>
      </c>
      <c r="J21" s="216"/>
      <c r="K21" s="216"/>
      <c r="L21" s="216"/>
      <c r="M21" s="216"/>
      <c r="N21" s="216"/>
      <c r="O21" s="216"/>
      <c r="P21" s="255"/>
      <c r="Q21" s="255"/>
      <c r="R21" s="5"/>
      <c r="S21" s="5"/>
      <c r="T21" s="5"/>
      <c r="U21" s="5"/>
      <c r="V21" s="5"/>
      <c r="W21" s="5"/>
      <c r="X21" s="5"/>
      <c r="Y21" s="5"/>
      <c r="Z21" s="5"/>
    </row>
    <row r="22" spans="1:26" ht="15" customHeight="1">
      <c r="A22" s="698"/>
      <c r="B22" s="705"/>
      <c r="C22" s="698"/>
      <c r="D22" s="698"/>
      <c r="E22" s="256">
        <v>0.2</v>
      </c>
      <c r="F22" s="256">
        <f>'Encargos Sociais'!$F$24/100</f>
        <v>0</v>
      </c>
      <c r="G22" s="698"/>
      <c r="H22" s="256">
        <f>CITL!$B$18</f>
        <v>0</v>
      </c>
      <c r="I22" s="698"/>
      <c r="J22" s="216"/>
      <c r="K22" s="216"/>
      <c r="L22" s="216"/>
      <c r="M22" s="216"/>
      <c r="N22" s="216"/>
      <c r="O22" s="216"/>
      <c r="P22" s="255"/>
      <c r="Q22" s="255"/>
      <c r="R22" s="5"/>
      <c r="S22" s="5"/>
      <c r="T22" s="5"/>
      <c r="U22" s="5"/>
      <c r="V22" s="5"/>
      <c r="W22" s="5"/>
      <c r="X22" s="5"/>
      <c r="Y22" s="5"/>
      <c r="Z22" s="5"/>
    </row>
    <row r="23" spans="1:26" ht="12.75" customHeight="1">
      <c r="A23" s="144">
        <f t="shared" ref="A23:B23" si="0">A11</f>
        <v>1</v>
      </c>
      <c r="B23" s="257" t="str">
        <f t="shared" si="0"/>
        <v>Auxiliar de limpeza (CBO 5143-20)</v>
      </c>
      <c r="C23" s="258">
        <f>Resumo!E17</f>
        <v>0</v>
      </c>
      <c r="D23" s="259">
        <f t="shared" ref="D23:D31" si="1">(C23/(D11*5))*1.5</f>
        <v>0</v>
      </c>
      <c r="E23" s="259">
        <f t="shared" ref="E23:E31" si="2">D23*$E$22</f>
        <v>0</v>
      </c>
      <c r="F23" s="80">
        <f t="shared" ref="F23:F31" si="3">(D23+E23)*$F$22</f>
        <v>0</v>
      </c>
      <c r="G23" s="80">
        <f t="shared" ref="G23:G31" si="4">D23+E23+F23</f>
        <v>0</v>
      </c>
      <c r="H23" s="80">
        <f t="shared" ref="H23:H31" si="5">G23*$H$22</f>
        <v>0</v>
      </c>
      <c r="I23" s="260">
        <f t="shared" ref="I23:I31" si="6">ROUND((G23+H23),2)</f>
        <v>0</v>
      </c>
      <c r="J23" s="5"/>
      <c r="K23" s="5"/>
      <c r="L23" s="5"/>
      <c r="M23" s="5"/>
      <c r="N23" s="216"/>
      <c r="O23" s="216"/>
      <c r="P23" s="255"/>
      <c r="Q23" s="255"/>
      <c r="R23" s="5"/>
      <c r="S23" s="5"/>
      <c r="T23" s="5"/>
      <c r="U23" s="5"/>
      <c r="V23" s="5"/>
      <c r="W23" s="5"/>
      <c r="X23" s="5"/>
      <c r="Y23" s="5"/>
      <c r="Z23" s="5"/>
    </row>
    <row r="24" spans="1:26" ht="12.75" customHeight="1">
      <c r="A24" s="150">
        <f t="shared" ref="A24:B24" si="7">A12</f>
        <v>2</v>
      </c>
      <c r="B24" s="261" t="str">
        <f t="shared" si="7"/>
        <v xml:space="preserve">Copeiro (CBO 5134-25) </v>
      </c>
      <c r="C24" s="262">
        <f>Resumo!E18</f>
        <v>0</v>
      </c>
      <c r="D24" s="263">
        <f t="shared" si="1"/>
        <v>0</v>
      </c>
      <c r="E24" s="263">
        <f t="shared" si="2"/>
        <v>0</v>
      </c>
      <c r="F24" s="34">
        <f t="shared" si="3"/>
        <v>0</v>
      </c>
      <c r="G24" s="34">
        <f t="shared" si="4"/>
        <v>0</v>
      </c>
      <c r="H24" s="34">
        <f t="shared" si="5"/>
        <v>0</v>
      </c>
      <c r="I24" s="153">
        <f t="shared" si="6"/>
        <v>0</v>
      </c>
      <c r="J24" s="5"/>
      <c r="K24" s="5"/>
      <c r="L24" s="5"/>
      <c r="M24" s="5"/>
      <c r="N24" s="216"/>
      <c r="O24" s="216"/>
      <c r="P24" s="255"/>
      <c r="Q24" s="255"/>
      <c r="R24" s="5"/>
      <c r="S24" s="5"/>
      <c r="T24" s="5"/>
      <c r="U24" s="5"/>
      <c r="V24" s="5"/>
      <c r="W24" s="5"/>
      <c r="X24" s="5"/>
      <c r="Y24" s="5"/>
      <c r="Z24" s="5"/>
    </row>
    <row r="25" spans="1:26" ht="12.75" customHeight="1">
      <c r="A25" s="144">
        <f t="shared" ref="A25:B25" si="8">A13</f>
        <v>3</v>
      </c>
      <c r="B25" s="257" t="str">
        <f t="shared" si="8"/>
        <v xml:space="preserve">Copeiro de Gabinete (CBO 5134-25) </v>
      </c>
      <c r="C25" s="258">
        <f>Resumo!E19</f>
        <v>0</v>
      </c>
      <c r="D25" s="259">
        <f t="shared" si="1"/>
        <v>0</v>
      </c>
      <c r="E25" s="259">
        <f t="shared" si="2"/>
        <v>0</v>
      </c>
      <c r="F25" s="80">
        <f t="shared" si="3"/>
        <v>0</v>
      </c>
      <c r="G25" s="80">
        <f t="shared" si="4"/>
        <v>0</v>
      </c>
      <c r="H25" s="80">
        <f t="shared" si="5"/>
        <v>0</v>
      </c>
      <c r="I25" s="260">
        <f t="shared" si="6"/>
        <v>0</v>
      </c>
      <c r="J25" s="216"/>
      <c r="K25" s="216"/>
      <c r="L25" s="216"/>
      <c r="M25" s="216"/>
      <c r="N25" s="216"/>
      <c r="O25" s="216"/>
      <c r="P25" s="255"/>
      <c r="Q25" s="255"/>
      <c r="R25" s="5"/>
      <c r="S25" s="5"/>
      <c r="T25" s="5"/>
      <c r="U25" s="5"/>
      <c r="V25" s="5"/>
      <c r="W25" s="5"/>
      <c r="X25" s="5"/>
      <c r="Y25" s="5"/>
      <c r="Z25" s="5"/>
    </row>
    <row r="26" spans="1:26" ht="12.75" customHeight="1">
      <c r="A26" s="264">
        <f t="shared" ref="A26:B26" si="9">A14</f>
        <v>4</v>
      </c>
      <c r="B26" s="265" t="str">
        <f t="shared" si="9"/>
        <v xml:space="preserve">Carregadores (CBO 7832-10) </v>
      </c>
      <c r="C26" s="266">
        <f>Resumo!E20</f>
        <v>0</v>
      </c>
      <c r="D26" s="267">
        <f t="shared" si="1"/>
        <v>0</v>
      </c>
      <c r="E26" s="267">
        <f t="shared" si="2"/>
        <v>0</v>
      </c>
      <c r="F26" s="268">
        <f t="shared" si="3"/>
        <v>0</v>
      </c>
      <c r="G26" s="268">
        <f t="shared" si="4"/>
        <v>0</v>
      </c>
      <c r="H26" s="268">
        <f t="shared" si="5"/>
        <v>0</v>
      </c>
      <c r="I26" s="269">
        <f t="shared" si="6"/>
        <v>0</v>
      </c>
      <c r="J26" s="5"/>
      <c r="K26" s="5"/>
      <c r="L26" s="5"/>
      <c r="M26" s="5"/>
      <c r="N26" s="216"/>
      <c r="O26" s="216"/>
      <c r="P26" s="255"/>
      <c r="Q26" s="255"/>
      <c r="R26" s="5"/>
      <c r="S26" s="5"/>
      <c r="T26" s="5"/>
      <c r="U26" s="5"/>
      <c r="V26" s="5"/>
      <c r="W26" s="5"/>
      <c r="X26" s="5"/>
      <c r="Y26" s="5"/>
      <c r="Z26" s="5"/>
    </row>
    <row r="27" spans="1:26" ht="12.75" customHeight="1">
      <c r="A27" s="144">
        <f t="shared" ref="A27:B27" si="10">A15</f>
        <v>5</v>
      </c>
      <c r="B27" s="257" t="str">
        <f t="shared" si="10"/>
        <v xml:space="preserve">Jardineiros (CBO 6220-10) </v>
      </c>
      <c r="C27" s="258">
        <f>Resumo!E21</f>
        <v>0</v>
      </c>
      <c r="D27" s="259">
        <f t="shared" si="1"/>
        <v>0</v>
      </c>
      <c r="E27" s="259">
        <f t="shared" si="2"/>
        <v>0</v>
      </c>
      <c r="F27" s="34">
        <f t="shared" si="3"/>
        <v>0</v>
      </c>
      <c r="G27" s="80">
        <f t="shared" si="4"/>
        <v>0</v>
      </c>
      <c r="H27" s="80">
        <f t="shared" si="5"/>
        <v>0</v>
      </c>
      <c r="I27" s="260">
        <f t="shared" si="6"/>
        <v>0</v>
      </c>
      <c r="J27" s="5"/>
      <c r="K27" s="5"/>
      <c r="L27" s="5"/>
      <c r="M27" s="5"/>
      <c r="N27" s="216"/>
      <c r="O27" s="216"/>
      <c r="P27" s="255"/>
      <c r="Q27" s="255"/>
      <c r="R27" s="5"/>
      <c r="S27" s="5"/>
      <c r="T27" s="5"/>
      <c r="U27" s="5"/>
      <c r="V27" s="5"/>
      <c r="W27" s="5"/>
      <c r="X27" s="5"/>
      <c r="Y27" s="5"/>
      <c r="Z27" s="5"/>
    </row>
    <row r="28" spans="1:26" ht="12.75" customHeight="1">
      <c r="A28" s="264">
        <v>6</v>
      </c>
      <c r="B28" s="265" t="str">
        <f t="shared" ref="B28:B31" si="11">B16</f>
        <v>Recepcionista (CBO 4221-05 )</v>
      </c>
      <c r="C28" s="266">
        <f>Resumo!E22</f>
        <v>0</v>
      </c>
      <c r="D28" s="267">
        <f t="shared" si="1"/>
        <v>0</v>
      </c>
      <c r="E28" s="267">
        <f t="shared" si="2"/>
        <v>0</v>
      </c>
      <c r="F28" s="268">
        <f t="shared" si="3"/>
        <v>0</v>
      </c>
      <c r="G28" s="268">
        <f t="shared" si="4"/>
        <v>0</v>
      </c>
      <c r="H28" s="268">
        <f t="shared" si="5"/>
        <v>0</v>
      </c>
      <c r="I28" s="269">
        <f t="shared" si="6"/>
        <v>0</v>
      </c>
      <c r="J28" s="5"/>
      <c r="K28" s="5"/>
      <c r="L28" s="5"/>
      <c r="M28" s="5"/>
      <c r="N28" s="216"/>
      <c r="O28" s="216"/>
      <c r="P28" s="255"/>
      <c r="Q28" s="255"/>
      <c r="R28" s="5"/>
      <c r="S28" s="5"/>
      <c r="T28" s="5"/>
      <c r="U28" s="5"/>
      <c r="V28" s="5"/>
      <c r="W28" s="5"/>
      <c r="X28" s="5"/>
      <c r="Y28" s="5"/>
      <c r="Z28" s="5"/>
    </row>
    <row r="29" spans="1:26" ht="12.75" customHeight="1">
      <c r="A29" s="144">
        <v>7</v>
      </c>
      <c r="B29" s="257" t="str">
        <f t="shared" si="11"/>
        <v xml:space="preserve">Encarregado (CBO 9922-05) </v>
      </c>
      <c r="C29" s="258">
        <f>Resumo!E23</f>
        <v>0</v>
      </c>
      <c r="D29" s="259">
        <f t="shared" si="1"/>
        <v>0</v>
      </c>
      <c r="E29" s="259">
        <f t="shared" si="2"/>
        <v>0</v>
      </c>
      <c r="F29" s="34">
        <f t="shared" si="3"/>
        <v>0</v>
      </c>
      <c r="G29" s="80">
        <f t="shared" si="4"/>
        <v>0</v>
      </c>
      <c r="H29" s="80">
        <f t="shared" si="5"/>
        <v>0</v>
      </c>
      <c r="I29" s="260">
        <f t="shared" si="6"/>
        <v>0</v>
      </c>
      <c r="J29" s="5"/>
      <c r="K29" s="5"/>
      <c r="L29" s="5"/>
      <c r="M29" s="5"/>
      <c r="N29" s="216"/>
      <c r="O29" s="216"/>
      <c r="P29" s="255"/>
      <c r="Q29" s="255"/>
      <c r="R29" s="5"/>
      <c r="S29" s="5"/>
      <c r="T29" s="5"/>
      <c r="U29" s="5"/>
      <c r="V29" s="5"/>
      <c r="W29" s="5"/>
      <c r="X29" s="5"/>
      <c r="Y29" s="5"/>
      <c r="Z29" s="5"/>
    </row>
    <row r="30" spans="1:26" ht="12.75" customHeight="1">
      <c r="A30" s="270">
        <v>8</v>
      </c>
      <c r="B30" s="271" t="str">
        <f t="shared" si="11"/>
        <v>Encarregado de Carreg.(CBO 9922-05)</v>
      </c>
      <c r="C30" s="272">
        <f>Resumo!E24</f>
        <v>0</v>
      </c>
      <c r="D30" s="273">
        <f t="shared" si="1"/>
        <v>0</v>
      </c>
      <c r="E30" s="273">
        <f t="shared" si="2"/>
        <v>0</v>
      </c>
      <c r="F30" s="274">
        <f t="shared" si="3"/>
        <v>0</v>
      </c>
      <c r="G30" s="274">
        <f t="shared" si="4"/>
        <v>0</v>
      </c>
      <c r="H30" s="274">
        <f t="shared" si="5"/>
        <v>0</v>
      </c>
      <c r="I30" s="275">
        <f t="shared" si="6"/>
        <v>0</v>
      </c>
      <c r="J30" s="216"/>
      <c r="K30" s="216"/>
      <c r="L30" s="216"/>
      <c r="M30" s="216"/>
      <c r="N30" s="216"/>
      <c r="O30" s="216"/>
      <c r="P30" s="255"/>
      <c r="Q30" s="255"/>
      <c r="R30" s="5"/>
      <c r="S30" s="5"/>
      <c r="T30" s="5"/>
      <c r="U30" s="5"/>
      <c r="V30" s="5"/>
      <c r="W30" s="5"/>
      <c r="X30" s="5"/>
      <c r="Y30" s="5"/>
      <c r="Z30" s="5"/>
    </row>
    <row r="31" spans="1:26" ht="12.75" customHeight="1">
      <c r="A31" s="144">
        <v>9</v>
      </c>
      <c r="B31" s="257" t="str">
        <f t="shared" si="11"/>
        <v xml:space="preserve">Supervisor (CBO 4101-05) </v>
      </c>
      <c r="C31" s="258">
        <f>Resumo!E25</f>
        <v>0</v>
      </c>
      <c r="D31" s="259">
        <f t="shared" si="1"/>
        <v>0</v>
      </c>
      <c r="E31" s="259">
        <f t="shared" si="2"/>
        <v>0</v>
      </c>
      <c r="F31" s="33">
        <f t="shared" si="3"/>
        <v>0</v>
      </c>
      <c r="G31" s="33">
        <f t="shared" si="4"/>
        <v>0</v>
      </c>
      <c r="H31" s="33">
        <f t="shared" si="5"/>
        <v>0</v>
      </c>
      <c r="I31" s="148">
        <f t="shared" si="6"/>
        <v>0</v>
      </c>
      <c r="J31" s="216"/>
      <c r="K31" s="216"/>
      <c r="L31" s="216"/>
      <c r="M31" s="216"/>
      <c r="N31" s="216"/>
      <c r="O31" s="216"/>
      <c r="P31" s="255"/>
      <c r="Q31" s="255"/>
      <c r="R31" s="5"/>
      <c r="S31" s="5"/>
      <c r="T31" s="5"/>
      <c r="U31" s="5"/>
      <c r="V31" s="5"/>
      <c r="W31" s="5"/>
      <c r="X31" s="5"/>
      <c r="Y31" s="5"/>
      <c r="Z31" s="5"/>
    </row>
    <row r="32" spans="1:26" ht="25.5" customHeight="1">
      <c r="A32" s="732" t="s">
        <v>514</v>
      </c>
      <c r="B32" s="733"/>
      <c r="C32" s="733"/>
      <c r="D32" s="733"/>
      <c r="E32" s="733"/>
      <c r="F32" s="733"/>
      <c r="G32" s="733"/>
      <c r="H32" s="733"/>
      <c r="I32" s="733"/>
      <c r="J32" s="252"/>
      <c r="K32" s="252"/>
      <c r="L32" s="252"/>
      <c r="M32" s="252"/>
      <c r="N32" s="252"/>
      <c r="O32" s="252"/>
      <c r="P32" s="253"/>
      <c r="Q32" s="253"/>
      <c r="R32" s="5"/>
      <c r="S32" s="5"/>
      <c r="T32" s="5"/>
      <c r="U32" s="5"/>
      <c r="V32" s="5"/>
      <c r="W32" s="5"/>
      <c r="X32" s="5"/>
      <c r="Y32" s="5"/>
      <c r="Z32" s="5"/>
    </row>
    <row r="33" spans="1:26" ht="39.75" customHeight="1">
      <c r="A33" s="704" t="s">
        <v>44</v>
      </c>
      <c r="B33" s="704" t="s">
        <v>505</v>
      </c>
      <c r="C33" s="704" t="s">
        <v>20</v>
      </c>
      <c r="D33" s="701" t="s">
        <v>515</v>
      </c>
      <c r="E33" s="254" t="s">
        <v>509</v>
      </c>
      <c r="F33" s="254" t="s">
        <v>510</v>
      </c>
      <c r="G33" s="700" t="s">
        <v>511</v>
      </c>
      <c r="H33" s="254" t="s">
        <v>512</v>
      </c>
      <c r="I33" s="701" t="s">
        <v>513</v>
      </c>
      <c r="J33" s="216"/>
      <c r="K33" s="216"/>
      <c r="L33" s="216"/>
      <c r="M33" s="216"/>
      <c r="N33" s="216"/>
      <c r="O33" s="216"/>
      <c r="P33" s="255"/>
      <c r="Q33" s="255"/>
      <c r="R33" s="5"/>
      <c r="S33" s="5"/>
      <c r="T33" s="5"/>
      <c r="U33" s="5"/>
      <c r="V33" s="5"/>
      <c r="W33" s="5"/>
      <c r="X33" s="5"/>
      <c r="Y33" s="5"/>
      <c r="Z33" s="5"/>
    </row>
    <row r="34" spans="1:26" ht="12.75" customHeight="1">
      <c r="A34" s="698"/>
      <c r="B34" s="705"/>
      <c r="C34" s="698"/>
      <c r="D34" s="698"/>
      <c r="E34" s="256">
        <v>0.2</v>
      </c>
      <c r="F34" s="256">
        <f>'Encargos Sociais'!$F$24/100</f>
        <v>0</v>
      </c>
      <c r="G34" s="698"/>
      <c r="H34" s="256">
        <f>CITL!$B$18</f>
        <v>0</v>
      </c>
      <c r="I34" s="698"/>
      <c r="J34" s="216"/>
      <c r="K34" s="216"/>
      <c r="L34" s="216"/>
      <c r="M34" s="216"/>
      <c r="N34" s="216"/>
      <c r="O34" s="216"/>
      <c r="P34" s="255"/>
      <c r="Q34" s="255"/>
      <c r="R34" s="5"/>
      <c r="S34" s="5"/>
      <c r="T34" s="5"/>
      <c r="U34" s="5"/>
      <c r="V34" s="5"/>
      <c r="W34" s="5"/>
      <c r="X34" s="5"/>
      <c r="Y34" s="5"/>
      <c r="Z34" s="5"/>
    </row>
    <row r="35" spans="1:26" ht="12.75" customHeight="1">
      <c r="A35" s="144">
        <f t="shared" ref="A35:A39" si="12">A23</f>
        <v>1</v>
      </c>
      <c r="B35" s="257" t="str">
        <f t="shared" ref="B35:B42" si="13">B11</f>
        <v>Auxiliar de limpeza (CBO 5143-20)</v>
      </c>
      <c r="C35" s="258">
        <f>Resumo!E17</f>
        <v>0</v>
      </c>
      <c r="D35" s="259">
        <f t="shared" ref="D35:D43" si="14">(C35/(D11*5))*2</f>
        <v>0</v>
      </c>
      <c r="E35" s="259">
        <f t="shared" ref="E35:E43" si="15">D35*$E$34</f>
        <v>0</v>
      </c>
      <c r="F35" s="80">
        <f t="shared" ref="F35:F43" si="16">(D35+E35)*$F$34</f>
        <v>0</v>
      </c>
      <c r="G35" s="80">
        <f t="shared" ref="G35:G43" si="17">D35+E35+F35</f>
        <v>0</v>
      </c>
      <c r="H35" s="80">
        <f t="shared" ref="H35:H43" si="18">G35*$H$34</f>
        <v>0</v>
      </c>
      <c r="I35" s="260">
        <f t="shared" ref="I35:I43" si="19">ROUND((G35+H35),2)</f>
        <v>0</v>
      </c>
      <c r="J35" s="216"/>
      <c r="K35" s="216"/>
      <c r="L35" s="216"/>
      <c r="M35" s="216"/>
      <c r="N35" s="216"/>
      <c r="O35" s="216"/>
      <c r="P35" s="255"/>
      <c r="Q35" s="255"/>
      <c r="R35" s="5"/>
      <c r="S35" s="5"/>
      <c r="T35" s="5"/>
      <c r="U35" s="5"/>
      <c r="V35" s="5"/>
      <c r="W35" s="5"/>
      <c r="X35" s="5"/>
      <c r="Y35" s="5"/>
      <c r="Z35" s="5"/>
    </row>
    <row r="36" spans="1:26" ht="12.75" customHeight="1">
      <c r="A36" s="150">
        <f t="shared" si="12"/>
        <v>2</v>
      </c>
      <c r="B36" s="276" t="str">
        <f t="shared" si="13"/>
        <v xml:space="preserve">Copeiro (CBO 5134-25) </v>
      </c>
      <c r="C36" s="262">
        <f>Resumo!E18</f>
        <v>0</v>
      </c>
      <c r="D36" s="263">
        <f t="shared" si="14"/>
        <v>0</v>
      </c>
      <c r="E36" s="263">
        <f t="shared" si="15"/>
        <v>0</v>
      </c>
      <c r="F36" s="34">
        <f t="shared" si="16"/>
        <v>0</v>
      </c>
      <c r="G36" s="34">
        <f t="shared" si="17"/>
        <v>0</v>
      </c>
      <c r="H36" s="34">
        <f t="shared" si="18"/>
        <v>0</v>
      </c>
      <c r="I36" s="153">
        <f t="shared" si="19"/>
        <v>0</v>
      </c>
      <c r="J36" s="216"/>
      <c r="K36" s="216"/>
      <c r="L36" s="216"/>
      <c r="M36" s="216"/>
      <c r="N36" s="216"/>
      <c r="O36" s="216"/>
      <c r="P36" s="255"/>
      <c r="Q36" s="255"/>
      <c r="R36" s="5"/>
      <c r="S36" s="5"/>
      <c r="T36" s="5"/>
      <c r="U36" s="5"/>
      <c r="V36" s="5"/>
      <c r="W36" s="5"/>
      <c r="X36" s="5"/>
      <c r="Y36" s="5"/>
      <c r="Z36" s="5"/>
    </row>
    <row r="37" spans="1:26" ht="12.75" customHeight="1">
      <c r="A37" s="144">
        <f t="shared" si="12"/>
        <v>3</v>
      </c>
      <c r="B37" s="257" t="str">
        <f t="shared" si="13"/>
        <v xml:space="preserve">Copeiro de Gabinete (CBO 5134-25) </v>
      </c>
      <c r="C37" s="258">
        <f>Resumo!E19</f>
        <v>0</v>
      </c>
      <c r="D37" s="259">
        <f t="shared" si="14"/>
        <v>0</v>
      </c>
      <c r="E37" s="259">
        <f t="shared" si="15"/>
        <v>0</v>
      </c>
      <c r="F37" s="80">
        <f t="shared" si="16"/>
        <v>0</v>
      </c>
      <c r="G37" s="80">
        <f t="shared" si="17"/>
        <v>0</v>
      </c>
      <c r="H37" s="80">
        <f t="shared" si="18"/>
        <v>0</v>
      </c>
      <c r="I37" s="260">
        <f t="shared" si="19"/>
        <v>0</v>
      </c>
      <c r="J37" s="216"/>
      <c r="K37" s="216"/>
      <c r="L37" s="216"/>
      <c r="M37" s="216"/>
      <c r="N37" s="216"/>
      <c r="O37" s="216"/>
      <c r="P37" s="255"/>
      <c r="Q37" s="255"/>
      <c r="R37" s="5"/>
      <c r="S37" s="5"/>
      <c r="T37" s="5"/>
      <c r="U37" s="5"/>
      <c r="V37" s="5"/>
      <c r="W37" s="5"/>
      <c r="X37" s="5"/>
      <c r="Y37" s="5"/>
      <c r="Z37" s="5"/>
    </row>
    <row r="38" spans="1:26" ht="12.75" customHeight="1">
      <c r="A38" s="150">
        <f t="shared" si="12"/>
        <v>4</v>
      </c>
      <c r="B38" s="261" t="str">
        <f t="shared" si="13"/>
        <v xml:space="preserve">Carregadores (CBO 7832-10) </v>
      </c>
      <c r="C38" s="262">
        <f>Resumo!E20</f>
        <v>0</v>
      </c>
      <c r="D38" s="263">
        <f t="shared" si="14"/>
        <v>0</v>
      </c>
      <c r="E38" s="263">
        <f t="shared" si="15"/>
        <v>0</v>
      </c>
      <c r="F38" s="34">
        <f t="shared" si="16"/>
        <v>0</v>
      </c>
      <c r="G38" s="34">
        <f t="shared" si="17"/>
        <v>0</v>
      </c>
      <c r="H38" s="34">
        <f t="shared" si="18"/>
        <v>0</v>
      </c>
      <c r="I38" s="153">
        <f t="shared" si="19"/>
        <v>0</v>
      </c>
      <c r="J38" s="216"/>
      <c r="K38" s="216"/>
      <c r="L38" s="216"/>
      <c r="M38" s="216"/>
      <c r="N38" s="216"/>
      <c r="O38" s="216"/>
      <c r="P38" s="255"/>
      <c r="Q38" s="255"/>
      <c r="R38" s="5"/>
      <c r="S38" s="5"/>
      <c r="T38" s="5"/>
      <c r="U38" s="5"/>
      <c r="V38" s="5"/>
      <c r="W38" s="5"/>
      <c r="X38" s="5"/>
      <c r="Y38" s="5"/>
      <c r="Z38" s="5"/>
    </row>
    <row r="39" spans="1:26" ht="12.75" customHeight="1">
      <c r="A39" s="144">
        <f t="shared" si="12"/>
        <v>5</v>
      </c>
      <c r="B39" s="257" t="str">
        <f t="shared" si="13"/>
        <v xml:space="preserve">Jardineiros (CBO 6220-10) </v>
      </c>
      <c r="C39" s="258">
        <f>Resumo!E21</f>
        <v>0</v>
      </c>
      <c r="D39" s="259">
        <f t="shared" si="14"/>
        <v>0</v>
      </c>
      <c r="E39" s="259">
        <f t="shared" si="15"/>
        <v>0</v>
      </c>
      <c r="F39" s="80">
        <f t="shared" si="16"/>
        <v>0</v>
      </c>
      <c r="G39" s="80">
        <f t="shared" si="17"/>
        <v>0</v>
      </c>
      <c r="H39" s="80">
        <f t="shared" si="18"/>
        <v>0</v>
      </c>
      <c r="I39" s="260">
        <f t="shared" si="19"/>
        <v>0</v>
      </c>
      <c r="J39" s="216"/>
      <c r="K39" s="216"/>
      <c r="L39" s="216"/>
      <c r="M39" s="216"/>
      <c r="N39" s="216"/>
      <c r="O39" s="216"/>
      <c r="P39" s="255"/>
      <c r="Q39" s="255"/>
      <c r="R39" s="5"/>
      <c r="S39" s="5"/>
      <c r="T39" s="5"/>
      <c r="U39" s="5"/>
      <c r="V39" s="5"/>
      <c r="W39" s="5"/>
      <c r="X39" s="5"/>
      <c r="Y39" s="5"/>
      <c r="Z39" s="5"/>
    </row>
    <row r="40" spans="1:26" ht="12.75" customHeight="1">
      <c r="A40" s="150">
        <v>6</v>
      </c>
      <c r="B40" s="261" t="str">
        <f t="shared" si="13"/>
        <v>Recepcionista (CBO 4221-05 )</v>
      </c>
      <c r="C40" s="262">
        <f>Resumo!E22</f>
        <v>0</v>
      </c>
      <c r="D40" s="263">
        <f t="shared" si="14"/>
        <v>0</v>
      </c>
      <c r="E40" s="263">
        <f t="shared" si="15"/>
        <v>0</v>
      </c>
      <c r="F40" s="34">
        <f t="shared" si="16"/>
        <v>0</v>
      </c>
      <c r="G40" s="34">
        <f t="shared" si="17"/>
        <v>0</v>
      </c>
      <c r="H40" s="34">
        <f t="shared" si="18"/>
        <v>0</v>
      </c>
      <c r="I40" s="153">
        <f t="shared" si="19"/>
        <v>0</v>
      </c>
      <c r="J40" s="216"/>
      <c r="K40" s="216"/>
      <c r="L40" s="216"/>
      <c r="M40" s="216"/>
      <c r="N40" s="216"/>
      <c r="O40" s="216"/>
      <c r="P40" s="255"/>
      <c r="Q40" s="255"/>
      <c r="R40" s="5"/>
      <c r="S40" s="5"/>
      <c r="T40" s="5"/>
      <c r="U40" s="5"/>
      <c r="V40" s="5"/>
      <c r="W40" s="5"/>
      <c r="X40" s="5"/>
      <c r="Y40" s="5"/>
      <c r="Z40" s="5"/>
    </row>
    <row r="41" spans="1:26" ht="12.75" customHeight="1">
      <c r="A41" s="144">
        <v>7</v>
      </c>
      <c r="B41" s="257" t="str">
        <f t="shared" si="13"/>
        <v xml:space="preserve">Encarregado (CBO 9922-05) </v>
      </c>
      <c r="C41" s="258">
        <f>Resumo!E23</f>
        <v>0</v>
      </c>
      <c r="D41" s="259">
        <f t="shared" si="14"/>
        <v>0</v>
      </c>
      <c r="E41" s="259">
        <f t="shared" si="15"/>
        <v>0</v>
      </c>
      <c r="F41" s="80">
        <f t="shared" si="16"/>
        <v>0</v>
      </c>
      <c r="G41" s="80">
        <f t="shared" si="17"/>
        <v>0</v>
      </c>
      <c r="H41" s="80">
        <f t="shared" si="18"/>
        <v>0</v>
      </c>
      <c r="I41" s="260">
        <f t="shared" si="19"/>
        <v>0</v>
      </c>
      <c r="J41" s="216"/>
      <c r="K41" s="216"/>
      <c r="L41" s="216"/>
      <c r="M41" s="216"/>
      <c r="N41" s="216"/>
      <c r="O41" s="216"/>
      <c r="P41" s="255"/>
      <c r="Q41" s="255"/>
      <c r="R41" s="5"/>
      <c r="S41" s="5"/>
      <c r="T41" s="5"/>
      <c r="U41" s="5"/>
      <c r="V41" s="5"/>
      <c r="W41" s="5"/>
      <c r="X41" s="5"/>
      <c r="Y41" s="5"/>
      <c r="Z41" s="5"/>
    </row>
    <row r="42" spans="1:26" ht="12.75" customHeight="1">
      <c r="A42" s="277">
        <f t="shared" ref="A42:A43" si="20">A30</f>
        <v>8</v>
      </c>
      <c r="B42" s="278" t="str">
        <f t="shared" si="13"/>
        <v>Encarregado de Carreg.(CBO 9922-05)</v>
      </c>
      <c r="C42" s="262">
        <f>Resumo!E24</f>
        <v>0</v>
      </c>
      <c r="D42" s="263">
        <f t="shared" si="14"/>
        <v>0</v>
      </c>
      <c r="E42" s="263">
        <f t="shared" si="15"/>
        <v>0</v>
      </c>
      <c r="F42" s="34">
        <f t="shared" si="16"/>
        <v>0</v>
      </c>
      <c r="G42" s="34">
        <f t="shared" si="17"/>
        <v>0</v>
      </c>
      <c r="H42" s="34">
        <f t="shared" si="18"/>
        <v>0</v>
      </c>
      <c r="I42" s="153">
        <f t="shared" si="19"/>
        <v>0</v>
      </c>
      <c r="J42" s="216"/>
      <c r="K42" s="216"/>
      <c r="L42" s="216"/>
      <c r="M42" s="216"/>
      <c r="N42" s="216"/>
      <c r="O42" s="216"/>
      <c r="P42" s="255"/>
      <c r="Q42" s="255"/>
      <c r="R42" s="5"/>
      <c r="S42" s="5"/>
      <c r="T42" s="5"/>
      <c r="U42" s="5"/>
      <c r="V42" s="5"/>
      <c r="W42" s="5"/>
      <c r="X42" s="5"/>
      <c r="Y42" s="5"/>
      <c r="Z42" s="5"/>
    </row>
    <row r="43" spans="1:26" ht="12.75" customHeight="1">
      <c r="A43" s="144">
        <f t="shared" si="20"/>
        <v>9</v>
      </c>
      <c r="B43" s="257" t="str">
        <f>B31</f>
        <v xml:space="preserve">Supervisor (CBO 4101-05) </v>
      </c>
      <c r="C43" s="279">
        <f>Resumo!E25</f>
        <v>0</v>
      </c>
      <c r="D43" s="259">
        <f t="shared" si="14"/>
        <v>0</v>
      </c>
      <c r="E43" s="259">
        <f t="shared" si="15"/>
        <v>0</v>
      </c>
      <c r="F43" s="80">
        <f t="shared" si="16"/>
        <v>0</v>
      </c>
      <c r="G43" s="80">
        <f t="shared" si="17"/>
        <v>0</v>
      </c>
      <c r="H43" s="80">
        <f t="shared" si="18"/>
        <v>0</v>
      </c>
      <c r="I43" s="260">
        <f t="shared" si="19"/>
        <v>0</v>
      </c>
      <c r="J43" s="216"/>
      <c r="K43" s="216"/>
      <c r="L43" s="216"/>
      <c r="M43" s="216"/>
      <c r="N43" s="216"/>
      <c r="O43" s="216"/>
      <c r="P43" s="255"/>
      <c r="Q43" s="255"/>
      <c r="R43" s="5"/>
      <c r="S43" s="5"/>
      <c r="T43" s="5"/>
      <c r="U43" s="5"/>
      <c r="V43" s="5"/>
      <c r="W43" s="5"/>
      <c r="X43" s="5"/>
      <c r="Y43" s="5"/>
      <c r="Z43" s="5"/>
    </row>
    <row r="44" spans="1:26" ht="25.5" customHeight="1">
      <c r="A44" s="702" t="s">
        <v>516</v>
      </c>
      <c r="B44" s="703"/>
      <c r="C44" s="703"/>
      <c r="D44" s="703"/>
      <c r="E44" s="703"/>
      <c r="F44" s="703"/>
      <c r="G44" s="703"/>
      <c r="H44" s="703"/>
      <c r="I44" s="703"/>
      <c r="J44" s="252"/>
      <c r="K44" s="252"/>
      <c r="L44" s="252"/>
      <c r="M44" s="252"/>
      <c r="N44" s="252"/>
      <c r="O44" s="252"/>
      <c r="P44" s="253"/>
      <c r="Q44" s="253"/>
      <c r="R44" s="5"/>
      <c r="S44" s="5"/>
      <c r="T44" s="5"/>
      <c r="U44" s="5"/>
      <c r="V44" s="5"/>
      <c r="W44" s="5"/>
      <c r="X44" s="5"/>
      <c r="Y44" s="5"/>
      <c r="Z44" s="5"/>
    </row>
    <row r="45" spans="1:26" ht="39.75" customHeight="1">
      <c r="A45" s="704" t="s">
        <v>44</v>
      </c>
      <c r="B45" s="704" t="s">
        <v>505</v>
      </c>
      <c r="C45" s="704" t="s">
        <v>20</v>
      </c>
      <c r="D45" s="706" t="s">
        <v>517</v>
      </c>
      <c r="E45" s="280" t="s">
        <v>509</v>
      </c>
      <c r="F45" s="280" t="s">
        <v>510</v>
      </c>
      <c r="G45" s="697" t="s">
        <v>511</v>
      </c>
      <c r="H45" s="280" t="s">
        <v>512</v>
      </c>
      <c r="I45" s="699" t="s">
        <v>513</v>
      </c>
      <c r="J45" s="216"/>
      <c r="K45" s="216"/>
      <c r="L45" s="216"/>
      <c r="M45" s="216"/>
      <c r="N45" s="216"/>
      <c r="O45" s="216"/>
      <c r="P45" s="255"/>
      <c r="Q45" s="255"/>
      <c r="R45" s="5"/>
      <c r="S45" s="5"/>
      <c r="T45" s="5"/>
      <c r="U45" s="5"/>
      <c r="V45" s="5"/>
      <c r="W45" s="5"/>
      <c r="X45" s="5"/>
      <c r="Y45" s="5"/>
      <c r="Z45" s="5"/>
    </row>
    <row r="46" spans="1:26" ht="12.75" customHeight="1">
      <c r="A46" s="698"/>
      <c r="B46" s="705"/>
      <c r="C46" s="698"/>
      <c r="D46" s="698"/>
      <c r="E46" s="256">
        <v>0.2</v>
      </c>
      <c r="F46" s="256">
        <f>'Encargos Sociais'!$F$24/100</f>
        <v>0</v>
      </c>
      <c r="G46" s="698"/>
      <c r="H46" s="256">
        <f>CITL!$B$18</f>
        <v>0</v>
      </c>
      <c r="I46" s="698"/>
      <c r="J46" s="216"/>
      <c r="K46" s="216"/>
      <c r="L46" s="216"/>
      <c r="M46" s="216"/>
      <c r="N46" s="216"/>
      <c r="O46" s="216"/>
      <c r="P46" s="255"/>
      <c r="Q46" s="255"/>
      <c r="R46" s="5"/>
      <c r="S46" s="5"/>
      <c r="T46" s="5"/>
      <c r="U46" s="5"/>
      <c r="V46" s="5"/>
      <c r="W46" s="5"/>
      <c r="X46" s="5"/>
      <c r="Y46" s="5"/>
      <c r="Z46" s="5"/>
    </row>
    <row r="47" spans="1:26" ht="12.75" customHeight="1">
      <c r="A47" s="144">
        <f t="shared" ref="A47:A51" si="21">A35</f>
        <v>1</v>
      </c>
      <c r="B47" s="257" t="str">
        <f t="shared" ref="B47:B55" si="22">B11</f>
        <v>Auxiliar de limpeza (CBO 5143-20)</v>
      </c>
      <c r="C47" s="258">
        <f>Resumo!E18</f>
        <v>0</v>
      </c>
      <c r="D47" s="259">
        <f t="shared" ref="D47:D55" si="23">(((C47/(D11*5))*1.1428571)*1.2)*1.5</f>
        <v>0</v>
      </c>
      <c r="E47" s="259">
        <f t="shared" ref="E47:E55" si="24">D47*$E$46</f>
        <v>0</v>
      </c>
      <c r="F47" s="80">
        <f t="shared" ref="F47:F55" si="25">(D47+E47)*$F$46</f>
        <v>0</v>
      </c>
      <c r="G47" s="80">
        <f t="shared" ref="G47:G55" si="26">D47+E47+F47</f>
        <v>0</v>
      </c>
      <c r="H47" s="80">
        <f t="shared" ref="H47:H55" si="27">G47*$H$46</f>
        <v>0</v>
      </c>
      <c r="I47" s="260">
        <f t="shared" ref="I47:I55" si="28">ROUND((G47+H47),2)</f>
        <v>0</v>
      </c>
      <c r="J47" s="216"/>
      <c r="K47" s="216"/>
      <c r="L47" s="216"/>
      <c r="M47" s="216"/>
      <c r="N47" s="216"/>
      <c r="O47" s="216"/>
      <c r="P47" s="255"/>
      <c r="Q47" s="255"/>
      <c r="R47" s="5"/>
      <c r="S47" s="5"/>
      <c r="T47" s="5"/>
      <c r="U47" s="5"/>
      <c r="V47" s="5"/>
      <c r="W47" s="5"/>
      <c r="X47" s="5"/>
      <c r="Y47" s="5"/>
      <c r="Z47" s="5"/>
    </row>
    <row r="48" spans="1:26" ht="12.75" customHeight="1">
      <c r="A48" s="150">
        <f t="shared" si="21"/>
        <v>2</v>
      </c>
      <c r="B48" s="261" t="str">
        <f t="shared" si="22"/>
        <v xml:space="preserve">Copeiro (CBO 5134-25) </v>
      </c>
      <c r="C48" s="262">
        <f>Resumo!E19</f>
        <v>0</v>
      </c>
      <c r="D48" s="263">
        <f t="shared" si="23"/>
        <v>0</v>
      </c>
      <c r="E48" s="263">
        <f t="shared" si="24"/>
        <v>0</v>
      </c>
      <c r="F48" s="34">
        <f t="shared" si="25"/>
        <v>0</v>
      </c>
      <c r="G48" s="34">
        <f t="shared" si="26"/>
        <v>0</v>
      </c>
      <c r="H48" s="34">
        <f t="shared" si="27"/>
        <v>0</v>
      </c>
      <c r="I48" s="153">
        <f t="shared" si="28"/>
        <v>0</v>
      </c>
      <c r="J48" s="216"/>
      <c r="K48" s="216"/>
      <c r="L48" s="216"/>
      <c r="M48" s="216"/>
      <c r="N48" s="216"/>
      <c r="O48" s="216"/>
      <c r="P48" s="255"/>
      <c r="Q48" s="255"/>
      <c r="R48" s="5"/>
      <c r="S48" s="5"/>
      <c r="T48" s="5"/>
      <c r="U48" s="5"/>
      <c r="V48" s="5"/>
      <c r="W48" s="5"/>
      <c r="X48" s="5"/>
      <c r="Y48" s="5"/>
      <c r="Z48" s="5"/>
    </row>
    <row r="49" spans="1:26" ht="12.75" customHeight="1">
      <c r="A49" s="144">
        <f t="shared" si="21"/>
        <v>3</v>
      </c>
      <c r="B49" s="257" t="str">
        <f t="shared" si="22"/>
        <v xml:space="preserve">Copeiro de Gabinete (CBO 5134-25) </v>
      </c>
      <c r="C49" s="258">
        <f>Resumo!E20</f>
        <v>0</v>
      </c>
      <c r="D49" s="259">
        <f t="shared" si="23"/>
        <v>0</v>
      </c>
      <c r="E49" s="259">
        <f t="shared" si="24"/>
        <v>0</v>
      </c>
      <c r="F49" s="80">
        <f t="shared" si="25"/>
        <v>0</v>
      </c>
      <c r="G49" s="80">
        <f t="shared" si="26"/>
        <v>0</v>
      </c>
      <c r="H49" s="80">
        <f t="shared" si="27"/>
        <v>0</v>
      </c>
      <c r="I49" s="260">
        <f t="shared" si="28"/>
        <v>0</v>
      </c>
      <c r="J49" s="216"/>
      <c r="K49" s="216"/>
      <c r="L49" s="216"/>
      <c r="M49" s="216"/>
      <c r="N49" s="216"/>
      <c r="O49" s="216"/>
      <c r="P49" s="255"/>
      <c r="Q49" s="255"/>
      <c r="R49" s="5"/>
      <c r="S49" s="5"/>
      <c r="T49" s="5"/>
      <c r="U49" s="5"/>
      <c r="V49" s="5"/>
      <c r="W49" s="5"/>
      <c r="X49" s="5"/>
      <c r="Y49" s="5"/>
      <c r="Z49" s="5"/>
    </row>
    <row r="50" spans="1:26" ht="12.75" customHeight="1">
      <c r="A50" s="150">
        <f t="shared" si="21"/>
        <v>4</v>
      </c>
      <c r="B50" s="261" t="str">
        <f t="shared" si="22"/>
        <v xml:space="preserve">Carregadores (CBO 7832-10) </v>
      </c>
      <c r="C50" s="262">
        <f>Resumo!E21</f>
        <v>0</v>
      </c>
      <c r="D50" s="263">
        <f t="shared" si="23"/>
        <v>0</v>
      </c>
      <c r="E50" s="263">
        <f t="shared" si="24"/>
        <v>0</v>
      </c>
      <c r="F50" s="34">
        <f t="shared" si="25"/>
        <v>0</v>
      </c>
      <c r="G50" s="34">
        <f t="shared" si="26"/>
        <v>0</v>
      </c>
      <c r="H50" s="34">
        <f t="shared" si="27"/>
        <v>0</v>
      </c>
      <c r="I50" s="153">
        <f t="shared" si="28"/>
        <v>0</v>
      </c>
      <c r="J50" s="216"/>
      <c r="K50" s="216"/>
      <c r="L50" s="216"/>
      <c r="M50" s="216"/>
      <c r="N50" s="216"/>
      <c r="O50" s="216"/>
      <c r="P50" s="255"/>
      <c r="Q50" s="255"/>
      <c r="R50" s="5"/>
      <c r="S50" s="5"/>
      <c r="T50" s="5"/>
      <c r="U50" s="5"/>
      <c r="V50" s="5"/>
      <c r="W50" s="5"/>
      <c r="X50" s="5"/>
      <c r="Y50" s="5"/>
      <c r="Z50" s="5"/>
    </row>
    <row r="51" spans="1:26" ht="12.75" customHeight="1">
      <c r="A51" s="144">
        <f t="shared" si="21"/>
        <v>5</v>
      </c>
      <c r="B51" s="257" t="str">
        <f t="shared" si="22"/>
        <v xml:space="preserve">Jardineiros (CBO 6220-10) </v>
      </c>
      <c r="C51" s="258">
        <f>Resumo!E22</f>
        <v>0</v>
      </c>
      <c r="D51" s="259">
        <f t="shared" si="23"/>
        <v>0</v>
      </c>
      <c r="E51" s="259">
        <f t="shared" si="24"/>
        <v>0</v>
      </c>
      <c r="F51" s="80">
        <f t="shared" si="25"/>
        <v>0</v>
      </c>
      <c r="G51" s="80">
        <f t="shared" si="26"/>
        <v>0</v>
      </c>
      <c r="H51" s="80">
        <f t="shared" si="27"/>
        <v>0</v>
      </c>
      <c r="I51" s="260">
        <f t="shared" si="28"/>
        <v>0</v>
      </c>
      <c r="J51" s="216"/>
      <c r="K51" s="216"/>
      <c r="L51" s="216"/>
      <c r="M51" s="216"/>
      <c r="N51" s="216"/>
      <c r="O51" s="216"/>
      <c r="P51" s="255"/>
      <c r="Q51" s="255"/>
      <c r="R51" s="5"/>
      <c r="S51" s="5"/>
      <c r="T51" s="5"/>
      <c r="U51" s="5"/>
      <c r="V51" s="5"/>
      <c r="W51" s="5"/>
      <c r="X51" s="5"/>
      <c r="Y51" s="5"/>
      <c r="Z51" s="5"/>
    </row>
    <row r="52" spans="1:26" ht="12.75" customHeight="1">
      <c r="A52" s="150">
        <v>6</v>
      </c>
      <c r="B52" s="261" t="str">
        <f t="shared" si="22"/>
        <v>Recepcionista (CBO 4221-05 )</v>
      </c>
      <c r="C52" s="262">
        <f>Resumo!E23</f>
        <v>0</v>
      </c>
      <c r="D52" s="263">
        <f t="shared" si="23"/>
        <v>0</v>
      </c>
      <c r="E52" s="263">
        <f t="shared" si="24"/>
        <v>0</v>
      </c>
      <c r="F52" s="34">
        <f t="shared" si="25"/>
        <v>0</v>
      </c>
      <c r="G52" s="34">
        <f t="shared" si="26"/>
        <v>0</v>
      </c>
      <c r="H52" s="34">
        <f t="shared" si="27"/>
        <v>0</v>
      </c>
      <c r="I52" s="153">
        <f t="shared" si="28"/>
        <v>0</v>
      </c>
      <c r="J52" s="216"/>
      <c r="K52" s="216"/>
      <c r="L52" s="216"/>
      <c r="M52" s="216"/>
      <c r="N52" s="216"/>
      <c r="O52" s="216"/>
      <c r="P52" s="255"/>
      <c r="Q52" s="255"/>
      <c r="R52" s="5"/>
      <c r="S52" s="5"/>
      <c r="T52" s="5"/>
      <c r="U52" s="5"/>
      <c r="V52" s="5"/>
      <c r="W52" s="5"/>
      <c r="X52" s="5"/>
      <c r="Y52" s="5"/>
      <c r="Z52" s="5"/>
    </row>
    <row r="53" spans="1:26" ht="12.75" customHeight="1">
      <c r="A53" s="144">
        <v>7</v>
      </c>
      <c r="B53" s="257" t="str">
        <f t="shared" si="22"/>
        <v xml:space="preserve">Encarregado (CBO 9922-05) </v>
      </c>
      <c r="C53" s="258">
        <f>Resumo!E24</f>
        <v>0</v>
      </c>
      <c r="D53" s="259">
        <f t="shared" si="23"/>
        <v>0</v>
      </c>
      <c r="E53" s="259">
        <f t="shared" si="24"/>
        <v>0</v>
      </c>
      <c r="F53" s="80">
        <f t="shared" si="25"/>
        <v>0</v>
      </c>
      <c r="G53" s="80">
        <f t="shared" si="26"/>
        <v>0</v>
      </c>
      <c r="H53" s="80">
        <f t="shared" si="27"/>
        <v>0</v>
      </c>
      <c r="I53" s="260">
        <f t="shared" si="28"/>
        <v>0</v>
      </c>
      <c r="J53" s="216"/>
      <c r="K53" s="216"/>
      <c r="L53" s="216"/>
      <c r="M53" s="216"/>
      <c r="N53" s="216"/>
      <c r="O53" s="216"/>
      <c r="P53" s="255"/>
      <c r="Q53" s="255"/>
      <c r="R53" s="5"/>
      <c r="S53" s="5"/>
      <c r="T53" s="5"/>
      <c r="U53" s="5"/>
      <c r="V53" s="5"/>
      <c r="W53" s="5"/>
      <c r="X53" s="5"/>
      <c r="Y53" s="5"/>
      <c r="Z53" s="5"/>
    </row>
    <row r="54" spans="1:26" ht="12.75" customHeight="1">
      <c r="A54" s="150">
        <f>A42</f>
        <v>8</v>
      </c>
      <c r="B54" s="261" t="str">
        <f t="shared" si="22"/>
        <v>Encarregado de Carreg.(CBO 9922-05)</v>
      </c>
      <c r="C54" s="262">
        <f>Resumo!E25</f>
        <v>0</v>
      </c>
      <c r="D54" s="263">
        <f t="shared" si="23"/>
        <v>0</v>
      </c>
      <c r="E54" s="263">
        <f t="shared" si="24"/>
        <v>0</v>
      </c>
      <c r="F54" s="34">
        <f t="shared" si="25"/>
        <v>0</v>
      </c>
      <c r="G54" s="34">
        <f t="shared" si="26"/>
        <v>0</v>
      </c>
      <c r="H54" s="34">
        <f t="shared" si="27"/>
        <v>0</v>
      </c>
      <c r="I54" s="153">
        <f t="shared" si="28"/>
        <v>0</v>
      </c>
      <c r="J54" s="216"/>
      <c r="K54" s="216"/>
      <c r="L54" s="216"/>
      <c r="M54" s="216"/>
      <c r="N54" s="216"/>
      <c r="O54" s="216"/>
      <c r="P54" s="255"/>
      <c r="Q54" s="255"/>
      <c r="R54" s="5"/>
      <c r="S54" s="5"/>
      <c r="T54" s="5"/>
      <c r="U54" s="5"/>
      <c r="V54" s="5"/>
      <c r="W54" s="5"/>
      <c r="X54" s="5"/>
      <c r="Y54" s="5"/>
      <c r="Z54" s="5"/>
    </row>
    <row r="55" spans="1:26" ht="12.75" customHeight="1">
      <c r="A55" s="281">
        <v>9</v>
      </c>
      <c r="B55" s="282" t="str">
        <f t="shared" si="22"/>
        <v xml:space="preserve">Supervisor (CBO 4101-05) </v>
      </c>
      <c r="C55" s="258">
        <f>Resumo!E26</f>
        <v>0</v>
      </c>
      <c r="D55" s="259">
        <f t="shared" si="23"/>
        <v>0</v>
      </c>
      <c r="E55" s="259">
        <f t="shared" si="24"/>
        <v>0</v>
      </c>
      <c r="F55" s="80">
        <f t="shared" si="25"/>
        <v>0</v>
      </c>
      <c r="G55" s="80">
        <f t="shared" si="26"/>
        <v>0</v>
      </c>
      <c r="H55" s="80">
        <f t="shared" si="27"/>
        <v>0</v>
      </c>
      <c r="I55" s="260">
        <f t="shared" si="28"/>
        <v>0</v>
      </c>
      <c r="J55" s="216"/>
      <c r="K55" s="216"/>
      <c r="L55" s="216"/>
      <c r="M55" s="216"/>
      <c r="N55" s="216"/>
      <c r="O55" s="216"/>
      <c r="P55" s="255"/>
      <c r="Q55" s="255"/>
      <c r="R55" s="5"/>
      <c r="S55" s="5"/>
      <c r="T55" s="5"/>
      <c r="U55" s="5"/>
      <c r="V55" s="5"/>
      <c r="W55" s="5"/>
      <c r="X55" s="5"/>
      <c r="Y55" s="5"/>
      <c r="Z55" s="5"/>
    </row>
    <row r="56" spans="1:26" ht="25.5" customHeight="1">
      <c r="A56" s="707" t="s">
        <v>518</v>
      </c>
      <c r="B56" s="708"/>
      <c r="C56" s="708"/>
      <c r="D56" s="708"/>
      <c r="E56" s="708"/>
      <c r="F56" s="708"/>
      <c r="G56" s="708"/>
      <c r="H56" s="708"/>
      <c r="I56" s="708"/>
      <c r="J56" s="252"/>
      <c r="K56" s="252"/>
      <c r="L56" s="252"/>
      <c r="M56" s="252"/>
      <c r="N56" s="252"/>
      <c r="O56" s="252"/>
      <c r="P56" s="253"/>
      <c r="Q56" s="253"/>
      <c r="R56" s="5"/>
      <c r="S56" s="5"/>
      <c r="T56" s="5"/>
      <c r="U56" s="5"/>
      <c r="V56" s="5"/>
      <c r="W56" s="5"/>
      <c r="X56" s="5"/>
      <c r="Y56" s="5"/>
      <c r="Z56" s="5"/>
    </row>
    <row r="57" spans="1:26" ht="39.75" customHeight="1">
      <c r="A57" s="704" t="s">
        <v>44</v>
      </c>
      <c r="B57" s="704" t="s">
        <v>505</v>
      </c>
      <c r="C57" s="704" t="s">
        <v>20</v>
      </c>
      <c r="D57" s="706" t="s">
        <v>519</v>
      </c>
      <c r="E57" s="280" t="s">
        <v>509</v>
      </c>
      <c r="F57" s="280" t="s">
        <v>510</v>
      </c>
      <c r="G57" s="697" t="s">
        <v>511</v>
      </c>
      <c r="H57" s="280" t="s">
        <v>512</v>
      </c>
      <c r="I57" s="699" t="s">
        <v>520</v>
      </c>
      <c r="J57" s="216"/>
      <c r="K57" s="216"/>
      <c r="L57" s="216"/>
      <c r="M57" s="216"/>
      <c r="N57" s="216"/>
      <c r="O57" s="216"/>
      <c r="P57" s="255"/>
      <c r="Q57" s="255"/>
      <c r="R57" s="5"/>
      <c r="S57" s="5"/>
      <c r="T57" s="5"/>
      <c r="U57" s="5"/>
      <c r="V57" s="5"/>
      <c r="W57" s="5"/>
      <c r="X57" s="5"/>
      <c r="Y57" s="5"/>
      <c r="Z57" s="5"/>
    </row>
    <row r="58" spans="1:26" ht="12.75" customHeight="1">
      <c r="A58" s="698"/>
      <c r="B58" s="705"/>
      <c r="C58" s="698"/>
      <c r="D58" s="698"/>
      <c r="E58" s="256">
        <v>0.2</v>
      </c>
      <c r="F58" s="256">
        <f>'Encargos Sociais'!$F$24/100</f>
        <v>0</v>
      </c>
      <c r="G58" s="698"/>
      <c r="H58" s="256">
        <f>CITL!$B$18</f>
        <v>0</v>
      </c>
      <c r="I58" s="698"/>
      <c r="J58" s="216"/>
      <c r="K58" s="216"/>
      <c r="L58" s="216"/>
      <c r="M58" s="216"/>
      <c r="N58" s="216"/>
      <c r="O58" s="216"/>
      <c r="P58" s="255"/>
      <c r="Q58" s="255"/>
      <c r="R58" s="5"/>
      <c r="S58" s="5"/>
      <c r="T58" s="5"/>
      <c r="U58" s="5"/>
      <c r="V58" s="5"/>
      <c r="W58" s="5"/>
      <c r="X58" s="5"/>
      <c r="Y58" s="5"/>
      <c r="Z58" s="5"/>
    </row>
    <row r="59" spans="1:26" ht="12.75" customHeight="1">
      <c r="A59" s="144">
        <f t="shared" ref="A59:A63" si="29">A47</f>
        <v>1</v>
      </c>
      <c r="B59" s="257" t="str">
        <f t="shared" ref="B59:B67" si="30">B11</f>
        <v>Auxiliar de limpeza (CBO 5143-20)</v>
      </c>
      <c r="C59" s="258">
        <f>Resumo!E18</f>
        <v>0</v>
      </c>
      <c r="D59" s="259">
        <f t="shared" ref="D59:D67" si="31">(((C59/(D11*5))*1.1428571)*1.2)*2</f>
        <v>0</v>
      </c>
      <c r="E59" s="259">
        <f t="shared" ref="E59:E67" si="32">D59*$E$58</f>
        <v>0</v>
      </c>
      <c r="F59" s="80">
        <f t="shared" ref="F59:F67" si="33">(D59+E59)*$F$58</f>
        <v>0</v>
      </c>
      <c r="G59" s="80">
        <f t="shared" ref="G59:G67" si="34">D59+E59+F59</f>
        <v>0</v>
      </c>
      <c r="H59" s="80">
        <f t="shared" ref="H59:H67" si="35">G59*$H$58</f>
        <v>0</v>
      </c>
      <c r="I59" s="260">
        <f t="shared" ref="I59:I67" si="36">ROUND((G59+H59),2)</f>
        <v>0</v>
      </c>
      <c r="J59" s="216"/>
      <c r="K59" s="283"/>
      <c r="L59" s="216"/>
      <c r="M59" s="216"/>
      <c r="N59" s="216"/>
      <c r="O59" s="216"/>
      <c r="P59" s="255"/>
      <c r="Q59" s="255"/>
      <c r="R59" s="5"/>
      <c r="S59" s="5"/>
      <c r="T59" s="5"/>
      <c r="U59" s="5"/>
      <c r="V59" s="5"/>
      <c r="W59" s="5"/>
      <c r="X59" s="5"/>
      <c r="Y59" s="5"/>
      <c r="Z59" s="5"/>
    </row>
    <row r="60" spans="1:26" ht="12.75" customHeight="1">
      <c r="A60" s="150">
        <f t="shared" si="29"/>
        <v>2</v>
      </c>
      <c r="B60" s="261" t="str">
        <f t="shared" si="30"/>
        <v xml:space="preserve">Copeiro (CBO 5134-25) </v>
      </c>
      <c r="C60" s="262">
        <f>Resumo!E19</f>
        <v>0</v>
      </c>
      <c r="D60" s="263">
        <f t="shared" si="31"/>
        <v>0</v>
      </c>
      <c r="E60" s="263">
        <f t="shared" si="32"/>
        <v>0</v>
      </c>
      <c r="F60" s="34">
        <f t="shared" si="33"/>
        <v>0</v>
      </c>
      <c r="G60" s="34">
        <f t="shared" si="34"/>
        <v>0</v>
      </c>
      <c r="H60" s="34">
        <f t="shared" si="35"/>
        <v>0</v>
      </c>
      <c r="I60" s="153">
        <f t="shared" si="36"/>
        <v>0</v>
      </c>
      <c r="J60" s="216"/>
      <c r="K60" s="283"/>
      <c r="L60" s="216"/>
      <c r="M60" s="216"/>
      <c r="N60" s="216"/>
      <c r="O60" s="216"/>
      <c r="P60" s="255"/>
      <c r="Q60" s="255"/>
      <c r="R60" s="5"/>
      <c r="S60" s="5"/>
      <c r="T60" s="5"/>
      <c r="U60" s="5"/>
      <c r="V60" s="5"/>
      <c r="W60" s="5"/>
      <c r="X60" s="5"/>
      <c r="Y60" s="5"/>
      <c r="Z60" s="5"/>
    </row>
    <row r="61" spans="1:26" ht="12.75" customHeight="1">
      <c r="A61" s="144">
        <f t="shared" si="29"/>
        <v>3</v>
      </c>
      <c r="B61" s="257" t="str">
        <f t="shared" si="30"/>
        <v xml:space="preserve">Copeiro de Gabinete (CBO 5134-25) </v>
      </c>
      <c r="C61" s="258">
        <f>Resumo!E20</f>
        <v>0</v>
      </c>
      <c r="D61" s="259">
        <f t="shared" si="31"/>
        <v>0</v>
      </c>
      <c r="E61" s="259">
        <f t="shared" si="32"/>
        <v>0</v>
      </c>
      <c r="F61" s="80">
        <f t="shared" si="33"/>
        <v>0</v>
      </c>
      <c r="G61" s="80">
        <f t="shared" si="34"/>
        <v>0</v>
      </c>
      <c r="H61" s="80">
        <f t="shared" si="35"/>
        <v>0</v>
      </c>
      <c r="I61" s="260">
        <f t="shared" si="36"/>
        <v>0</v>
      </c>
      <c r="J61" s="216"/>
      <c r="K61" s="283"/>
      <c r="L61" s="216"/>
      <c r="M61" s="216"/>
      <c r="N61" s="216"/>
      <c r="O61" s="216"/>
      <c r="P61" s="255"/>
      <c r="Q61" s="255"/>
      <c r="R61" s="5"/>
      <c r="S61" s="5"/>
      <c r="T61" s="5"/>
      <c r="U61" s="5"/>
      <c r="V61" s="5"/>
      <c r="W61" s="5"/>
      <c r="X61" s="5"/>
      <c r="Y61" s="5"/>
      <c r="Z61" s="5"/>
    </row>
    <row r="62" spans="1:26" ht="12.75" customHeight="1">
      <c r="A62" s="150">
        <f t="shared" si="29"/>
        <v>4</v>
      </c>
      <c r="B62" s="261" t="str">
        <f t="shared" si="30"/>
        <v xml:space="preserve">Carregadores (CBO 7832-10) </v>
      </c>
      <c r="C62" s="262">
        <f>Resumo!E21</f>
        <v>0</v>
      </c>
      <c r="D62" s="263">
        <f t="shared" si="31"/>
        <v>0</v>
      </c>
      <c r="E62" s="263">
        <f t="shared" si="32"/>
        <v>0</v>
      </c>
      <c r="F62" s="34">
        <f t="shared" si="33"/>
        <v>0</v>
      </c>
      <c r="G62" s="34">
        <f t="shared" si="34"/>
        <v>0</v>
      </c>
      <c r="H62" s="34">
        <f t="shared" si="35"/>
        <v>0</v>
      </c>
      <c r="I62" s="153">
        <f t="shared" si="36"/>
        <v>0</v>
      </c>
      <c r="J62" s="216"/>
      <c r="K62" s="283"/>
      <c r="L62" s="216"/>
      <c r="M62" s="216"/>
      <c r="N62" s="216"/>
      <c r="O62" s="216"/>
      <c r="P62" s="255"/>
      <c r="Q62" s="255"/>
      <c r="R62" s="5"/>
      <c r="S62" s="5"/>
      <c r="T62" s="5"/>
      <c r="U62" s="5"/>
      <c r="V62" s="5"/>
      <c r="W62" s="5"/>
      <c r="X62" s="5"/>
      <c r="Y62" s="5"/>
      <c r="Z62" s="5"/>
    </row>
    <row r="63" spans="1:26" ht="12.75" customHeight="1">
      <c r="A63" s="144">
        <f t="shared" si="29"/>
        <v>5</v>
      </c>
      <c r="B63" s="257" t="str">
        <f t="shared" si="30"/>
        <v xml:space="preserve">Jardineiros (CBO 6220-10) </v>
      </c>
      <c r="C63" s="258">
        <f>Resumo!E22</f>
        <v>0</v>
      </c>
      <c r="D63" s="259">
        <f t="shared" si="31"/>
        <v>0</v>
      </c>
      <c r="E63" s="259">
        <f t="shared" si="32"/>
        <v>0</v>
      </c>
      <c r="F63" s="80">
        <f t="shared" si="33"/>
        <v>0</v>
      </c>
      <c r="G63" s="80">
        <f t="shared" si="34"/>
        <v>0</v>
      </c>
      <c r="H63" s="80">
        <f t="shared" si="35"/>
        <v>0</v>
      </c>
      <c r="I63" s="260">
        <f t="shared" si="36"/>
        <v>0</v>
      </c>
      <c r="J63" s="216"/>
      <c r="K63" s="283"/>
      <c r="L63" s="216"/>
      <c r="M63" s="216"/>
      <c r="N63" s="216"/>
      <c r="O63" s="216"/>
      <c r="P63" s="255"/>
      <c r="Q63" s="255"/>
      <c r="R63" s="5"/>
      <c r="S63" s="5"/>
      <c r="T63" s="5"/>
      <c r="U63" s="5"/>
      <c r="V63" s="5"/>
      <c r="W63" s="5"/>
      <c r="X63" s="5"/>
      <c r="Y63" s="5"/>
      <c r="Z63" s="5"/>
    </row>
    <row r="64" spans="1:26" ht="12.75" customHeight="1">
      <c r="A64" s="150">
        <v>6</v>
      </c>
      <c r="B64" s="261" t="str">
        <f t="shared" si="30"/>
        <v>Recepcionista (CBO 4221-05 )</v>
      </c>
      <c r="C64" s="262">
        <f>Resumo!E23</f>
        <v>0</v>
      </c>
      <c r="D64" s="263">
        <f t="shared" si="31"/>
        <v>0</v>
      </c>
      <c r="E64" s="263">
        <f t="shared" si="32"/>
        <v>0</v>
      </c>
      <c r="F64" s="34">
        <f t="shared" si="33"/>
        <v>0</v>
      </c>
      <c r="G64" s="34">
        <f t="shared" si="34"/>
        <v>0</v>
      </c>
      <c r="H64" s="34">
        <f t="shared" si="35"/>
        <v>0</v>
      </c>
      <c r="I64" s="153">
        <f t="shared" si="36"/>
        <v>0</v>
      </c>
      <c r="J64" s="216"/>
      <c r="K64" s="283"/>
      <c r="L64" s="216"/>
      <c r="M64" s="216"/>
      <c r="N64" s="216"/>
      <c r="O64" s="216"/>
      <c r="P64" s="255"/>
      <c r="Q64" s="255"/>
      <c r="R64" s="5"/>
      <c r="S64" s="5"/>
      <c r="T64" s="5"/>
      <c r="U64" s="5"/>
      <c r="V64" s="5"/>
      <c r="W64" s="5"/>
      <c r="X64" s="5"/>
      <c r="Y64" s="5"/>
      <c r="Z64" s="5"/>
    </row>
    <row r="65" spans="1:26" ht="12.75" customHeight="1">
      <c r="A65" s="144">
        <v>7</v>
      </c>
      <c r="B65" s="257" t="str">
        <f t="shared" si="30"/>
        <v xml:space="preserve">Encarregado (CBO 9922-05) </v>
      </c>
      <c r="C65" s="258">
        <f>Resumo!E24</f>
        <v>0</v>
      </c>
      <c r="D65" s="259">
        <f t="shared" si="31"/>
        <v>0</v>
      </c>
      <c r="E65" s="259">
        <f t="shared" si="32"/>
        <v>0</v>
      </c>
      <c r="F65" s="33">
        <f t="shared" si="33"/>
        <v>0</v>
      </c>
      <c r="G65" s="33">
        <f t="shared" si="34"/>
        <v>0</v>
      </c>
      <c r="H65" s="33">
        <f t="shared" si="35"/>
        <v>0</v>
      </c>
      <c r="I65" s="148">
        <f t="shared" si="36"/>
        <v>0</v>
      </c>
      <c r="J65" s="216"/>
      <c r="K65" s="283"/>
      <c r="L65" s="216"/>
      <c r="M65" s="216"/>
      <c r="N65" s="216"/>
      <c r="O65" s="216"/>
      <c r="P65" s="255"/>
      <c r="Q65" s="255"/>
      <c r="R65" s="5"/>
      <c r="S65" s="5"/>
      <c r="T65" s="5"/>
      <c r="U65" s="5"/>
      <c r="V65" s="5"/>
      <c r="W65" s="5"/>
      <c r="X65" s="5"/>
      <c r="Y65" s="5"/>
      <c r="Z65" s="5"/>
    </row>
    <row r="66" spans="1:26" ht="12.75" customHeight="1">
      <c r="A66" s="277">
        <f>A54</f>
        <v>8</v>
      </c>
      <c r="B66" s="278" t="str">
        <f t="shared" si="30"/>
        <v>Encarregado de Carreg.(CBO 9922-05)</v>
      </c>
      <c r="C66" s="284">
        <f>Resumo!E25</f>
        <v>0</v>
      </c>
      <c r="D66" s="285">
        <f t="shared" si="31"/>
        <v>0</v>
      </c>
      <c r="E66" s="285">
        <f t="shared" si="32"/>
        <v>0</v>
      </c>
      <c r="F66" s="196">
        <f t="shared" si="33"/>
        <v>0</v>
      </c>
      <c r="G66" s="196">
        <f t="shared" si="34"/>
        <v>0</v>
      </c>
      <c r="H66" s="196">
        <f t="shared" si="35"/>
        <v>0</v>
      </c>
      <c r="I66" s="195">
        <f t="shared" si="36"/>
        <v>0</v>
      </c>
      <c r="J66" s="216"/>
      <c r="K66" s="283"/>
      <c r="L66" s="216"/>
      <c r="M66" s="216"/>
      <c r="N66" s="216"/>
      <c r="O66" s="216"/>
      <c r="P66" s="255"/>
      <c r="Q66" s="255"/>
      <c r="R66" s="5"/>
      <c r="S66" s="5"/>
      <c r="T66" s="5"/>
      <c r="U66" s="5"/>
      <c r="V66" s="5"/>
      <c r="W66" s="5"/>
      <c r="X66" s="5"/>
      <c r="Y66" s="5"/>
      <c r="Z66" s="5"/>
    </row>
    <row r="67" spans="1:26" ht="12.75" customHeight="1">
      <c r="A67" s="144">
        <v>9</v>
      </c>
      <c r="B67" s="257" t="str">
        <f t="shared" si="30"/>
        <v xml:space="preserve">Supervisor (CBO 4101-05) </v>
      </c>
      <c r="C67" s="286">
        <f>Resumo!E26</f>
        <v>0</v>
      </c>
      <c r="D67" s="287">
        <f t="shared" si="31"/>
        <v>0</v>
      </c>
      <c r="E67" s="287">
        <f t="shared" si="32"/>
        <v>0</v>
      </c>
      <c r="F67" s="197">
        <f t="shared" si="33"/>
        <v>0</v>
      </c>
      <c r="G67" s="197">
        <f t="shared" si="34"/>
        <v>0</v>
      </c>
      <c r="H67" s="197">
        <f t="shared" si="35"/>
        <v>0</v>
      </c>
      <c r="I67" s="193">
        <f t="shared" si="36"/>
        <v>0</v>
      </c>
      <c r="J67" s="216"/>
      <c r="K67" s="283"/>
      <c r="L67" s="216"/>
      <c r="M67" s="216"/>
      <c r="N67" s="216"/>
      <c r="O67" s="216"/>
      <c r="P67" s="255"/>
      <c r="Q67" s="255"/>
      <c r="R67" s="5"/>
      <c r="S67" s="5"/>
      <c r="T67" s="5"/>
      <c r="U67" s="5"/>
      <c r="V67" s="5"/>
      <c r="W67" s="5"/>
      <c r="X67" s="5"/>
      <c r="Y67" s="5"/>
      <c r="Z67" s="5"/>
    </row>
    <row r="68" spans="1:26" ht="25.5" customHeight="1">
      <c r="A68" s="710" t="s">
        <v>521</v>
      </c>
      <c r="B68" s="711"/>
      <c r="C68" s="711"/>
      <c r="D68" s="711"/>
      <c r="E68" s="711"/>
      <c r="F68" s="711"/>
      <c r="G68" s="711"/>
      <c r="H68" s="711"/>
      <c r="I68" s="711"/>
      <c r="J68" s="252"/>
      <c r="K68" s="252"/>
      <c r="L68" s="252"/>
      <c r="M68" s="252"/>
      <c r="N68" s="252"/>
      <c r="O68" s="252"/>
      <c r="P68" s="252"/>
      <c r="Q68" s="253"/>
      <c r="R68" s="5"/>
      <c r="S68" s="5"/>
      <c r="T68" s="5"/>
      <c r="U68" s="5"/>
      <c r="V68" s="5"/>
      <c r="W68" s="5"/>
      <c r="X68" s="5"/>
      <c r="Y68" s="5"/>
      <c r="Z68" s="5"/>
    </row>
    <row r="69" spans="1:26" ht="25.5" customHeight="1">
      <c r="B69" s="712" t="s">
        <v>522</v>
      </c>
      <c r="C69" s="713"/>
      <c r="D69" s="713"/>
      <c r="E69" s="713"/>
      <c r="F69" s="220"/>
      <c r="G69" s="712" t="s">
        <v>523</v>
      </c>
      <c r="H69" s="713"/>
      <c r="I69" s="713"/>
      <c r="J69" s="216"/>
      <c r="K69" s="216"/>
      <c r="L69" s="216"/>
      <c r="M69" s="216"/>
      <c r="N69" s="216"/>
      <c r="O69" s="216"/>
      <c r="P69" s="216"/>
      <c r="Q69" s="255"/>
      <c r="R69" s="5"/>
      <c r="S69" s="5"/>
      <c r="T69" s="5"/>
      <c r="U69" s="5"/>
      <c r="V69" s="5"/>
      <c r="W69" s="5"/>
      <c r="X69" s="5"/>
      <c r="Y69" s="5"/>
      <c r="Z69" s="5"/>
    </row>
    <row r="70" spans="1:26" ht="39.75" customHeight="1">
      <c r="A70" s="709" t="s">
        <v>44</v>
      </c>
      <c r="B70" s="709" t="s">
        <v>505</v>
      </c>
      <c r="C70" s="709" t="s">
        <v>524</v>
      </c>
      <c r="D70" s="288" t="s">
        <v>525</v>
      </c>
      <c r="E70" s="709" t="s">
        <v>526</v>
      </c>
      <c r="F70" s="60"/>
      <c r="G70" s="709" t="s">
        <v>524</v>
      </c>
      <c r="H70" s="289" t="s">
        <v>512</v>
      </c>
      <c r="I70" s="709" t="s">
        <v>527</v>
      </c>
      <c r="J70" s="216"/>
      <c r="K70" s="216"/>
      <c r="L70" s="216"/>
      <c r="M70" s="216"/>
      <c r="N70" s="216"/>
      <c r="O70" s="216"/>
      <c r="P70" s="216"/>
      <c r="Q70" s="255"/>
      <c r="R70" s="5"/>
      <c r="S70" s="5"/>
      <c r="T70" s="5"/>
      <c r="U70" s="5"/>
      <c r="V70" s="5"/>
      <c r="W70" s="5"/>
      <c r="X70" s="5"/>
      <c r="Y70" s="5"/>
      <c r="Z70" s="5"/>
    </row>
    <row r="71" spans="1:26" ht="12.75" customHeight="1">
      <c r="A71" s="698"/>
      <c r="B71" s="705"/>
      <c r="C71" s="698"/>
      <c r="D71" s="18">
        <f>CITL!B18</f>
        <v>0</v>
      </c>
      <c r="E71" s="698"/>
      <c r="F71" s="290"/>
      <c r="G71" s="698"/>
      <c r="H71" s="18">
        <f>CITL!B18</f>
        <v>0</v>
      </c>
      <c r="I71" s="698"/>
      <c r="J71" s="216"/>
      <c r="K71" s="216"/>
      <c r="L71" s="216"/>
      <c r="M71" s="216"/>
      <c r="N71" s="216"/>
      <c r="O71" s="216"/>
      <c r="P71" s="216"/>
      <c r="Q71" s="255"/>
      <c r="R71" s="5"/>
      <c r="S71" s="5"/>
      <c r="T71" s="5"/>
      <c r="U71" s="5"/>
      <c r="V71" s="5"/>
      <c r="W71" s="5"/>
      <c r="X71" s="5"/>
      <c r="Y71" s="5"/>
      <c r="Z71" s="5"/>
    </row>
    <row r="72" spans="1:26" ht="12.75" customHeight="1">
      <c r="A72" s="144">
        <f t="shared" ref="A72:B72" si="37">A11</f>
        <v>1</v>
      </c>
      <c r="B72" s="257" t="str">
        <f t="shared" si="37"/>
        <v>Auxiliar de limpeza (CBO 5143-20)</v>
      </c>
      <c r="C72" s="291">
        <f>Resumo!$I$14*2</f>
        <v>0</v>
      </c>
      <c r="D72" s="80">
        <f t="shared" ref="D72:D79" si="38">C72*$D$71</f>
        <v>0</v>
      </c>
      <c r="E72" s="260">
        <f t="shared" ref="E72:E79" si="39">ROUND((C72+D72),2)</f>
        <v>0</v>
      </c>
      <c r="F72" s="292"/>
      <c r="G72" s="291">
        <f>ROUND((Resumo!$H$14/30),2)</f>
        <v>0</v>
      </c>
      <c r="H72" s="80">
        <f t="shared" ref="H72:H79" si="40">G72*$H$71</f>
        <v>0</v>
      </c>
      <c r="I72" s="260">
        <f t="shared" ref="I72:I79" si="41">ROUND((G72+H72),2)</f>
        <v>0</v>
      </c>
      <c r="J72" s="216"/>
      <c r="K72" s="216"/>
      <c r="L72" s="216"/>
      <c r="M72" s="216"/>
      <c r="N72" s="216"/>
      <c r="O72" s="216"/>
      <c r="P72" s="216"/>
      <c r="Q72" s="255"/>
      <c r="R72" s="5"/>
      <c r="S72" s="5"/>
      <c r="T72" s="5"/>
      <c r="U72" s="5"/>
      <c r="V72" s="5"/>
      <c r="W72" s="5"/>
      <c r="X72" s="5"/>
      <c r="Y72" s="5"/>
      <c r="Z72" s="5"/>
    </row>
    <row r="73" spans="1:26" ht="12.75" customHeight="1">
      <c r="A73" s="150">
        <f t="shared" ref="A73:B73" si="42">A12</f>
        <v>2</v>
      </c>
      <c r="B73" s="261" t="str">
        <f t="shared" si="42"/>
        <v xml:space="preserve">Copeiro (CBO 5134-25) </v>
      </c>
      <c r="C73" s="291">
        <f>Resumo!$I$14*2</f>
        <v>0</v>
      </c>
      <c r="D73" s="34">
        <f t="shared" si="38"/>
        <v>0</v>
      </c>
      <c r="E73" s="153">
        <f t="shared" si="39"/>
        <v>0</v>
      </c>
      <c r="F73" s="292"/>
      <c r="G73" s="173">
        <f>ROUND((Resumo!$H$14/30),2)</f>
        <v>0</v>
      </c>
      <c r="H73" s="34">
        <f t="shared" si="40"/>
        <v>0</v>
      </c>
      <c r="I73" s="153">
        <f t="shared" si="41"/>
        <v>0</v>
      </c>
      <c r="J73" s="216"/>
      <c r="K73" s="216"/>
      <c r="L73" s="216"/>
      <c r="M73" s="216"/>
      <c r="N73" s="216"/>
      <c r="O73" s="216"/>
      <c r="P73" s="216"/>
      <c r="Q73" s="255"/>
      <c r="R73" s="5"/>
      <c r="S73" s="5"/>
      <c r="T73" s="5"/>
      <c r="U73" s="5"/>
      <c r="V73" s="5"/>
      <c r="W73" s="5"/>
      <c r="X73" s="5"/>
      <c r="Y73" s="5"/>
      <c r="Z73" s="5"/>
    </row>
    <row r="74" spans="1:26" ht="12.75" customHeight="1">
      <c r="A74" s="144">
        <f t="shared" ref="A74:B74" si="43">A13</f>
        <v>3</v>
      </c>
      <c r="B74" s="257" t="str">
        <f t="shared" si="43"/>
        <v xml:space="preserve">Copeiro de Gabinete (CBO 5134-25) </v>
      </c>
      <c r="C74" s="291">
        <f>Resumo!$I$14*2</f>
        <v>0</v>
      </c>
      <c r="D74" s="80">
        <f t="shared" si="38"/>
        <v>0</v>
      </c>
      <c r="E74" s="260">
        <f t="shared" si="39"/>
        <v>0</v>
      </c>
      <c r="F74" s="292"/>
      <c r="G74" s="291">
        <f>ROUND((Resumo!$H$14/30),2)</f>
        <v>0</v>
      </c>
      <c r="H74" s="80">
        <f t="shared" si="40"/>
        <v>0</v>
      </c>
      <c r="I74" s="260">
        <f t="shared" si="41"/>
        <v>0</v>
      </c>
      <c r="J74" s="216"/>
      <c r="K74" s="216"/>
      <c r="L74" s="216"/>
      <c r="M74" s="216"/>
      <c r="N74" s="216"/>
      <c r="O74" s="216"/>
      <c r="P74" s="216"/>
      <c r="Q74" s="255"/>
      <c r="R74" s="5"/>
      <c r="S74" s="5"/>
      <c r="T74" s="5"/>
      <c r="U74" s="5"/>
      <c r="V74" s="5"/>
      <c r="W74" s="5"/>
      <c r="X74" s="5"/>
      <c r="Y74" s="5"/>
      <c r="Z74" s="5"/>
    </row>
    <row r="75" spans="1:26" ht="12.75" customHeight="1">
      <c r="A75" s="150">
        <f t="shared" ref="A75:B75" si="44">A14</f>
        <v>4</v>
      </c>
      <c r="B75" s="261" t="str">
        <f t="shared" si="44"/>
        <v xml:space="preserve">Carregadores (CBO 7832-10) </v>
      </c>
      <c r="C75" s="173">
        <f>Resumo!$I$14*2</f>
        <v>0</v>
      </c>
      <c r="D75" s="34">
        <f t="shared" si="38"/>
        <v>0</v>
      </c>
      <c r="E75" s="153">
        <f t="shared" si="39"/>
        <v>0</v>
      </c>
      <c r="F75" s="292"/>
      <c r="G75" s="173">
        <f>ROUND((Resumo!$H$14/30),2)</f>
        <v>0</v>
      </c>
      <c r="H75" s="34">
        <f t="shared" si="40"/>
        <v>0</v>
      </c>
      <c r="I75" s="153">
        <f t="shared" si="41"/>
        <v>0</v>
      </c>
      <c r="J75" s="216"/>
      <c r="K75" s="216"/>
      <c r="L75" s="216"/>
      <c r="M75" s="216"/>
      <c r="N75" s="216"/>
      <c r="O75" s="216"/>
      <c r="P75" s="216"/>
      <c r="Q75" s="255"/>
      <c r="R75" s="5"/>
      <c r="S75" s="5"/>
      <c r="T75" s="5"/>
      <c r="U75" s="5"/>
      <c r="V75" s="5"/>
      <c r="W75" s="5"/>
      <c r="X75" s="5"/>
      <c r="Y75" s="5"/>
      <c r="Z75" s="5"/>
    </row>
    <row r="76" spans="1:26" ht="12.75" customHeight="1">
      <c r="A76" s="144">
        <f t="shared" ref="A76:B76" si="45">A15</f>
        <v>5</v>
      </c>
      <c r="B76" s="257" t="str">
        <f t="shared" si="45"/>
        <v xml:space="preserve">Jardineiros (CBO 6220-10) </v>
      </c>
      <c r="C76" s="291">
        <f>Resumo!$I$14*2</f>
        <v>0</v>
      </c>
      <c r="D76" s="80">
        <f t="shared" si="38"/>
        <v>0</v>
      </c>
      <c r="E76" s="260">
        <f t="shared" si="39"/>
        <v>0</v>
      </c>
      <c r="F76" s="292"/>
      <c r="G76" s="291">
        <f>ROUND((Resumo!$H$14/30),2)</f>
        <v>0</v>
      </c>
      <c r="H76" s="80">
        <f t="shared" si="40"/>
        <v>0</v>
      </c>
      <c r="I76" s="260">
        <f t="shared" si="41"/>
        <v>0</v>
      </c>
      <c r="J76" s="216"/>
      <c r="K76" s="216"/>
      <c r="L76" s="216"/>
      <c r="M76" s="216"/>
      <c r="N76" s="216"/>
      <c r="O76" s="216"/>
      <c r="P76" s="216"/>
      <c r="Q76" s="255"/>
      <c r="R76" s="5"/>
      <c r="S76" s="5"/>
      <c r="T76" s="5"/>
      <c r="U76" s="5"/>
      <c r="V76" s="5"/>
      <c r="W76" s="5"/>
      <c r="X76" s="5"/>
      <c r="Y76" s="5"/>
      <c r="Z76" s="5"/>
    </row>
    <row r="77" spans="1:26" ht="12.75" customHeight="1">
      <c r="A77" s="150">
        <v>6</v>
      </c>
      <c r="B77" s="261" t="str">
        <f t="shared" ref="B77:B79" si="46">B16</f>
        <v>Recepcionista (CBO 4221-05 )</v>
      </c>
      <c r="C77" s="173">
        <f>Resumo!$I$14*2</f>
        <v>0</v>
      </c>
      <c r="D77" s="34">
        <f t="shared" si="38"/>
        <v>0</v>
      </c>
      <c r="E77" s="153">
        <f t="shared" si="39"/>
        <v>0</v>
      </c>
      <c r="F77" s="292"/>
      <c r="G77" s="173">
        <f>ROUND((Resumo!$H$14/30),2)</f>
        <v>0</v>
      </c>
      <c r="H77" s="34">
        <f t="shared" si="40"/>
        <v>0</v>
      </c>
      <c r="I77" s="153">
        <f t="shared" si="41"/>
        <v>0</v>
      </c>
      <c r="J77" s="216"/>
      <c r="K77" s="216"/>
      <c r="L77" s="216"/>
      <c r="M77" s="216"/>
      <c r="N77" s="216"/>
      <c r="O77" s="216"/>
      <c r="P77" s="216"/>
      <c r="Q77" s="255"/>
      <c r="R77" s="5"/>
      <c r="S77" s="5"/>
      <c r="T77" s="5"/>
      <c r="U77" s="5"/>
      <c r="V77" s="5"/>
      <c r="W77" s="5"/>
      <c r="X77" s="5"/>
      <c r="Y77" s="5"/>
      <c r="Z77" s="5"/>
    </row>
    <row r="78" spans="1:26" ht="12.75" customHeight="1">
      <c r="A78" s="144">
        <v>7</v>
      </c>
      <c r="B78" s="257" t="str">
        <f t="shared" si="46"/>
        <v xml:space="preserve">Encarregado (CBO 9922-05) </v>
      </c>
      <c r="C78" s="291">
        <f>Resumo!$I$14*2</f>
        <v>0</v>
      </c>
      <c r="D78" s="80">
        <f t="shared" si="38"/>
        <v>0</v>
      </c>
      <c r="E78" s="260">
        <f t="shared" si="39"/>
        <v>0</v>
      </c>
      <c r="F78" s="292"/>
      <c r="G78" s="291">
        <f>ROUND((Resumo!$H$14/30),2)</f>
        <v>0</v>
      </c>
      <c r="H78" s="80">
        <f t="shared" si="40"/>
        <v>0</v>
      </c>
      <c r="I78" s="260">
        <f t="shared" si="41"/>
        <v>0</v>
      </c>
      <c r="J78" s="216"/>
      <c r="K78" s="216"/>
      <c r="L78" s="216"/>
      <c r="M78" s="216"/>
      <c r="N78" s="216"/>
      <c r="O78" s="216"/>
      <c r="P78" s="216"/>
      <c r="Q78" s="255"/>
      <c r="R78" s="5"/>
      <c r="S78" s="5"/>
      <c r="T78" s="5"/>
      <c r="U78" s="5"/>
      <c r="V78" s="5"/>
      <c r="W78" s="5"/>
      <c r="X78" s="5"/>
      <c r="Y78" s="5"/>
      <c r="Z78" s="5"/>
    </row>
    <row r="79" spans="1:26" ht="12.75" customHeight="1">
      <c r="A79" s="150">
        <v>8</v>
      </c>
      <c r="B79" s="261" t="str">
        <f t="shared" si="46"/>
        <v>Encarregado de Carreg.(CBO 9922-05)</v>
      </c>
      <c r="C79" s="173">
        <f>Resumo!$I$14*2</f>
        <v>0</v>
      </c>
      <c r="D79" s="34">
        <f t="shared" si="38"/>
        <v>0</v>
      </c>
      <c r="E79" s="153">
        <f t="shared" si="39"/>
        <v>0</v>
      </c>
      <c r="F79" s="292"/>
      <c r="G79" s="173">
        <f>ROUND((Resumo!$H$14/30),2)</f>
        <v>0</v>
      </c>
      <c r="H79" s="34">
        <f t="shared" si="40"/>
        <v>0</v>
      </c>
      <c r="I79" s="153">
        <f t="shared" si="41"/>
        <v>0</v>
      </c>
      <c r="J79" s="216"/>
      <c r="K79" s="216"/>
      <c r="L79" s="216"/>
      <c r="M79" s="216"/>
      <c r="N79" s="216"/>
      <c r="O79" s="216"/>
      <c r="P79" s="216"/>
      <c r="Q79" s="255"/>
      <c r="R79" s="5"/>
      <c r="S79" s="5"/>
      <c r="T79" s="5"/>
      <c r="U79" s="5"/>
      <c r="V79" s="5"/>
      <c r="W79" s="5"/>
      <c r="X79" s="5"/>
      <c r="Y79" s="5"/>
      <c r="Z79" s="5"/>
    </row>
    <row r="80" spans="1:26" ht="25.5" customHeight="1">
      <c r="A80" s="719" t="s">
        <v>528</v>
      </c>
      <c r="B80" s="720"/>
      <c r="C80" s="720"/>
      <c r="D80" s="720"/>
      <c r="E80" s="720"/>
      <c r="F80" s="720"/>
      <c r="G80" s="720"/>
      <c r="H80" s="720"/>
      <c r="I80" s="720"/>
      <c r="J80" s="216"/>
      <c r="K80" s="216"/>
      <c r="L80" s="216"/>
      <c r="M80" s="216"/>
      <c r="N80" s="216"/>
      <c r="O80" s="216"/>
      <c r="P80" s="216"/>
      <c r="Q80" s="255"/>
      <c r="R80" s="5"/>
      <c r="S80" s="5"/>
      <c r="T80" s="5"/>
      <c r="U80" s="5"/>
      <c r="V80" s="5"/>
      <c r="W80" s="5"/>
      <c r="X80" s="5"/>
      <c r="Y80" s="5"/>
      <c r="Z80" s="5"/>
    </row>
    <row r="81" spans="1:26" ht="12.75" customHeight="1">
      <c r="B81" s="5"/>
      <c r="C81" s="5"/>
      <c r="D81" s="5"/>
      <c r="E81" s="5"/>
      <c r="F81" s="5"/>
      <c r="G81" s="5"/>
      <c r="H81" s="5"/>
      <c r="I81" s="5"/>
      <c r="J81" s="216"/>
      <c r="K81" s="216"/>
      <c r="L81" s="216"/>
      <c r="M81" s="216"/>
      <c r="N81" s="216"/>
      <c r="O81" s="216"/>
      <c r="P81" s="216"/>
      <c r="Q81" s="255"/>
      <c r="R81" s="5"/>
      <c r="S81" s="5"/>
      <c r="T81" s="5"/>
      <c r="U81" s="5"/>
      <c r="V81" s="5"/>
      <c r="W81" s="5"/>
      <c r="X81" s="5"/>
      <c r="Y81" s="5"/>
      <c r="Z81" s="5"/>
    </row>
    <row r="82" spans="1:26" ht="12.75" customHeight="1">
      <c r="B82" s="721" t="s">
        <v>529</v>
      </c>
      <c r="C82" s="694"/>
      <c r="D82" s="694"/>
      <c r="E82" s="694"/>
      <c r="F82" s="694"/>
      <c r="G82" s="694"/>
      <c r="H82" s="694"/>
      <c r="I82" s="694"/>
      <c r="J82" s="293"/>
      <c r="K82" s="293"/>
      <c r="L82" s="293"/>
      <c r="M82" s="293"/>
      <c r="N82" s="293"/>
      <c r="O82" s="293"/>
      <c r="P82" s="293"/>
      <c r="Q82" s="293"/>
      <c r="R82" s="293"/>
      <c r="S82" s="5"/>
      <c r="T82" s="5"/>
      <c r="U82" s="5"/>
      <c r="V82" s="5"/>
      <c r="W82" s="5"/>
      <c r="X82" s="5"/>
      <c r="Y82" s="5"/>
      <c r="Z82" s="5"/>
    </row>
    <row r="83" spans="1:26" ht="12.75" customHeight="1">
      <c r="B83" s="721" t="s">
        <v>530</v>
      </c>
      <c r="C83" s="694"/>
      <c r="D83" s="694"/>
      <c r="E83" s="694"/>
      <c r="F83" s="694"/>
      <c r="G83" s="694"/>
      <c r="H83" s="694"/>
      <c r="I83" s="694"/>
      <c r="J83" s="293"/>
      <c r="K83" s="293"/>
      <c r="L83" s="293"/>
      <c r="M83" s="293"/>
      <c r="N83" s="293"/>
      <c r="O83" s="293"/>
      <c r="P83" s="293"/>
      <c r="Q83" s="293"/>
      <c r="R83" s="293"/>
      <c r="S83" s="5"/>
      <c r="T83" s="5"/>
      <c r="U83" s="5"/>
      <c r="V83" s="5"/>
      <c r="W83" s="5"/>
      <c r="X83" s="5"/>
      <c r="Y83" s="5"/>
      <c r="Z83" s="5"/>
    </row>
    <row r="84" spans="1:26" ht="12.75" customHeight="1">
      <c r="B84" s="5"/>
      <c r="C84" s="5"/>
      <c r="D84" s="5"/>
      <c r="E84" s="5"/>
      <c r="F84" s="5"/>
      <c r="G84" s="5"/>
      <c r="H84" s="5"/>
      <c r="I84" s="5"/>
      <c r="J84" s="293"/>
      <c r="K84" s="293"/>
      <c r="L84" s="293"/>
      <c r="M84" s="293"/>
      <c r="N84" s="293"/>
      <c r="O84" s="293"/>
      <c r="P84" s="293"/>
      <c r="Q84" s="293"/>
      <c r="R84" s="293"/>
      <c r="S84" s="5"/>
      <c r="T84" s="5"/>
      <c r="U84" s="5"/>
      <c r="V84" s="5"/>
      <c r="W84" s="5"/>
      <c r="X84" s="5"/>
      <c r="Y84" s="5"/>
      <c r="Z84" s="5"/>
    </row>
    <row r="85" spans="1:26" ht="39.75" customHeight="1">
      <c r="B85" s="722" t="s">
        <v>531</v>
      </c>
      <c r="C85" s="623"/>
      <c r="D85" s="723" t="s">
        <v>532</v>
      </c>
      <c r="E85" s="294" t="s">
        <v>533</v>
      </c>
      <c r="F85" s="294" t="s">
        <v>512</v>
      </c>
      <c r="G85" s="722" t="s">
        <v>534</v>
      </c>
      <c r="H85" s="623"/>
      <c r="I85" s="5"/>
      <c r="J85" s="5"/>
      <c r="K85" s="5"/>
      <c r="L85" s="5"/>
      <c r="M85" s="5"/>
      <c r="N85" s="5"/>
      <c r="O85" s="5"/>
      <c r="P85" s="5"/>
      <c r="Q85" s="293"/>
      <c r="R85" s="293"/>
      <c r="S85" s="295"/>
      <c r="T85" s="296"/>
      <c r="U85" s="5"/>
      <c r="V85" s="5"/>
      <c r="W85" s="5"/>
      <c r="X85" s="5"/>
      <c r="Y85" s="5"/>
      <c r="Z85" s="5"/>
    </row>
    <row r="86" spans="1:26" ht="12.75" customHeight="1">
      <c r="B86" s="624"/>
      <c r="C86" s="626"/>
      <c r="D86" s="698"/>
      <c r="E86" s="22">
        <f>Resumo!H16</f>
        <v>0.2</v>
      </c>
      <c r="F86" s="22">
        <f>CITL!B18</f>
        <v>0</v>
      </c>
      <c r="G86" s="624"/>
      <c r="H86" s="626"/>
      <c r="I86" s="5"/>
      <c r="J86" s="5"/>
      <c r="K86" s="5"/>
      <c r="L86" s="5"/>
      <c r="M86" s="5"/>
      <c r="N86" s="5"/>
      <c r="O86" s="5"/>
      <c r="P86" s="5"/>
      <c r="Q86" s="293"/>
      <c r="R86" s="293"/>
      <c r="S86" s="295"/>
      <c r="T86" s="296"/>
      <c r="U86" s="5"/>
      <c r="V86" s="5"/>
      <c r="W86" s="5"/>
      <c r="X86" s="5"/>
      <c r="Y86" s="5"/>
      <c r="Z86" s="5"/>
    </row>
    <row r="87" spans="1:26" ht="12.75" customHeight="1">
      <c r="B87" s="632" t="s">
        <v>535</v>
      </c>
      <c r="C87" s="596"/>
      <c r="D87" s="201"/>
      <c r="E87" s="167">
        <f>ROUND(((D87*E86)*-1),2)</f>
        <v>0</v>
      </c>
      <c r="F87" s="167">
        <f t="shared" ref="F87:F90" si="47">ROUND(((D87+E87)*$F$86),2)</f>
        <v>0</v>
      </c>
      <c r="G87" s="716">
        <f t="shared" ref="G87:G90" si="48">D87+E87+F87</f>
        <v>0</v>
      </c>
      <c r="H87" s="596"/>
      <c r="I87" s="5"/>
      <c r="J87" s="5"/>
      <c r="K87" s="5"/>
      <c r="L87" s="5"/>
      <c r="M87" s="5"/>
      <c r="N87" s="5"/>
      <c r="O87" s="5"/>
      <c r="P87" s="5"/>
      <c r="Q87" s="293"/>
      <c r="R87" s="293"/>
      <c r="S87" s="295"/>
      <c r="T87" s="296"/>
      <c r="U87" s="5"/>
      <c r="V87" s="5"/>
      <c r="W87" s="297"/>
      <c r="X87" s="297"/>
      <c r="Y87" s="5"/>
      <c r="Z87" s="5"/>
    </row>
    <row r="88" spans="1:26" ht="12.75" customHeight="1">
      <c r="B88" s="714" t="s">
        <v>536</v>
      </c>
      <c r="C88" s="596"/>
      <c r="D88" s="201"/>
      <c r="E88" s="173">
        <f>ROUND(((D88*$E86)*-1),2)</f>
        <v>0</v>
      </c>
      <c r="F88" s="173">
        <f t="shared" si="47"/>
        <v>0</v>
      </c>
      <c r="G88" s="715">
        <f t="shared" si="48"/>
        <v>0</v>
      </c>
      <c r="H88" s="596"/>
      <c r="I88" s="5"/>
      <c r="J88" s="5"/>
      <c r="K88" s="5"/>
      <c r="L88" s="5"/>
      <c r="M88" s="5"/>
      <c r="N88" s="5"/>
      <c r="O88" s="5"/>
      <c r="P88" s="5"/>
      <c r="Q88" s="5"/>
      <c r="R88" s="293"/>
      <c r="S88" s="295"/>
      <c r="T88" s="296"/>
      <c r="U88" s="5"/>
      <c r="V88" s="5"/>
      <c r="W88" s="5"/>
      <c r="X88" s="5"/>
      <c r="Y88" s="5"/>
      <c r="Z88" s="5"/>
    </row>
    <row r="89" spans="1:26" ht="12.75" customHeight="1">
      <c r="B89" s="632" t="s">
        <v>537</v>
      </c>
      <c r="C89" s="596"/>
      <c r="D89" s="201"/>
      <c r="E89" s="167">
        <f>ROUND(((D89*$E86)*-1),2)</f>
        <v>0</v>
      </c>
      <c r="F89" s="167">
        <f t="shared" si="47"/>
        <v>0</v>
      </c>
      <c r="G89" s="716">
        <f t="shared" si="48"/>
        <v>0</v>
      </c>
      <c r="H89" s="596"/>
      <c r="I89" s="5"/>
      <c r="J89" s="5"/>
      <c r="K89" s="5"/>
      <c r="L89" s="5"/>
      <c r="M89" s="5"/>
      <c r="N89" s="5"/>
      <c r="O89" s="5"/>
      <c r="P89" s="5"/>
      <c r="Q89" s="5"/>
      <c r="R89" s="5"/>
      <c r="S89" s="5"/>
      <c r="T89" s="5"/>
      <c r="U89" s="5"/>
      <c r="V89" s="5"/>
      <c r="W89" s="5"/>
      <c r="X89" s="5"/>
      <c r="Y89" s="5"/>
      <c r="Z89" s="5"/>
    </row>
    <row r="90" spans="1:26" ht="12.75" customHeight="1">
      <c r="B90" s="714" t="s">
        <v>538</v>
      </c>
      <c r="C90" s="596"/>
      <c r="D90" s="201"/>
      <c r="E90" s="173">
        <f>ROUND(((D90*E89)*-1),2)</f>
        <v>0</v>
      </c>
      <c r="F90" s="173">
        <f t="shared" si="47"/>
        <v>0</v>
      </c>
      <c r="G90" s="715">
        <f t="shared" si="48"/>
        <v>0</v>
      </c>
      <c r="H90" s="596"/>
      <c r="I90" s="5"/>
      <c r="J90" s="5"/>
      <c r="K90" s="5"/>
      <c r="L90" s="5"/>
      <c r="M90" s="5"/>
      <c r="N90" s="5"/>
      <c r="O90" s="5"/>
      <c r="P90" s="5"/>
      <c r="Q90" s="5"/>
      <c r="R90" s="5"/>
      <c r="S90" s="295"/>
      <c r="T90" s="295"/>
      <c r="U90" s="5"/>
      <c r="V90" s="5"/>
      <c r="W90" s="5"/>
      <c r="X90" s="5"/>
      <c r="Y90" s="5"/>
      <c r="Z90" s="5"/>
    </row>
    <row r="91" spans="1:26" ht="25.5" customHeight="1">
      <c r="A91" s="298" t="s">
        <v>539</v>
      </c>
      <c r="B91" s="299"/>
      <c r="C91" s="299"/>
      <c r="D91" s="299"/>
      <c r="E91" s="299"/>
      <c r="F91" s="299"/>
      <c r="G91" s="299"/>
      <c r="H91" s="299"/>
      <c r="I91" s="299"/>
      <c r="J91" s="5"/>
      <c r="K91" s="5"/>
      <c r="L91" s="5"/>
      <c r="M91" s="5"/>
      <c r="N91" s="5"/>
      <c r="O91" s="5"/>
      <c r="P91" s="5"/>
      <c r="Q91" s="5"/>
      <c r="R91" s="5"/>
      <c r="S91" s="5"/>
      <c r="T91" s="5"/>
      <c r="U91" s="5"/>
      <c r="V91" s="5"/>
      <c r="W91" s="5"/>
      <c r="X91" s="5"/>
      <c r="Y91" s="5"/>
      <c r="Z91" s="5"/>
    </row>
    <row r="92" spans="1:26"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c r="B93" s="717" t="s">
        <v>540</v>
      </c>
      <c r="C93" s="694"/>
      <c r="D93" s="694"/>
      <c r="E93" s="694"/>
      <c r="F93" s="694"/>
      <c r="G93" s="694"/>
      <c r="H93" s="694"/>
      <c r="I93" s="694"/>
      <c r="J93" s="5"/>
      <c r="K93" s="5"/>
      <c r="L93" s="5"/>
      <c r="M93" s="5"/>
      <c r="N93" s="5"/>
      <c r="O93" s="5"/>
      <c r="P93" s="5"/>
      <c r="Q93" s="5"/>
      <c r="R93" s="5"/>
      <c r="S93" s="5"/>
      <c r="T93" s="5"/>
      <c r="U93" s="5"/>
      <c r="V93" s="5"/>
      <c r="W93" s="5"/>
      <c r="X93" s="5"/>
      <c r="Y93" s="5"/>
      <c r="Z93" s="5"/>
    </row>
    <row r="94" spans="1:26" ht="12.75" customHeight="1">
      <c r="B94" s="718" t="s">
        <v>541</v>
      </c>
      <c r="C94" s="605"/>
      <c r="D94" s="605"/>
      <c r="E94" s="605"/>
      <c r="F94" s="605"/>
      <c r="G94" s="605"/>
      <c r="H94" s="605"/>
      <c r="I94" s="605"/>
      <c r="J94" s="5"/>
      <c r="K94" s="5"/>
      <c r="L94" s="5"/>
      <c r="M94" s="5"/>
      <c r="N94" s="5"/>
      <c r="O94" s="5"/>
      <c r="P94" s="5"/>
      <c r="Q94" s="5"/>
      <c r="R94" s="5"/>
      <c r="S94" s="5"/>
      <c r="T94" s="5"/>
      <c r="U94" s="5"/>
      <c r="V94" s="5"/>
      <c r="W94" s="5"/>
      <c r="X94" s="5"/>
      <c r="Y94" s="5"/>
      <c r="Z94" s="5"/>
    </row>
    <row r="95" spans="1:26" ht="12.75" customHeight="1">
      <c r="B95" s="717" t="s">
        <v>542</v>
      </c>
      <c r="C95" s="694"/>
      <c r="D95" s="694"/>
      <c r="E95" s="694"/>
      <c r="F95" s="694"/>
      <c r="G95" s="694"/>
      <c r="H95" s="694"/>
      <c r="I95" s="694"/>
      <c r="J95" s="5"/>
      <c r="K95" s="5"/>
      <c r="L95" s="5"/>
      <c r="M95" s="5"/>
      <c r="N95" s="5"/>
      <c r="O95" s="5"/>
      <c r="P95" s="5"/>
      <c r="Q95" s="5"/>
      <c r="R95" s="5"/>
      <c r="S95" s="5"/>
      <c r="T95" s="5"/>
      <c r="U95" s="5"/>
      <c r="V95" s="5"/>
      <c r="W95" s="5"/>
      <c r="X95" s="5"/>
      <c r="Y95" s="5"/>
      <c r="Z95" s="5"/>
    </row>
    <row r="96" spans="1:26" ht="12.75" customHeight="1">
      <c r="B96" s="717" t="s">
        <v>543</v>
      </c>
      <c r="C96" s="694"/>
      <c r="D96" s="694"/>
      <c r="E96" s="694"/>
      <c r="F96" s="694"/>
      <c r="G96" s="694"/>
      <c r="H96" s="694"/>
      <c r="I96" s="694"/>
      <c r="J96" s="5"/>
      <c r="K96" s="5"/>
      <c r="L96" s="5"/>
      <c r="M96" s="5"/>
      <c r="N96" s="5"/>
      <c r="O96" s="5"/>
      <c r="P96" s="5"/>
      <c r="Q96" s="5"/>
      <c r="R96" s="5"/>
      <c r="S96" s="5"/>
      <c r="T96" s="5"/>
      <c r="U96" s="5"/>
      <c r="V96" s="5"/>
      <c r="W96" s="5"/>
      <c r="X96" s="5"/>
      <c r="Y96" s="5"/>
      <c r="Z96" s="5"/>
    </row>
    <row r="97" spans="2:26" ht="12.75" customHeight="1">
      <c r="B97" s="717" t="s">
        <v>544</v>
      </c>
      <c r="C97" s="694"/>
      <c r="D97" s="694"/>
      <c r="E97" s="694"/>
      <c r="F97" s="694"/>
      <c r="G97" s="694"/>
      <c r="H97" s="694"/>
      <c r="I97" s="694"/>
      <c r="J97" s="5"/>
      <c r="K97" s="5"/>
      <c r="L97" s="5"/>
      <c r="M97" s="5"/>
      <c r="N97" s="5"/>
      <c r="O97" s="5"/>
      <c r="P97" s="5"/>
      <c r="Q97" s="5"/>
      <c r="R97" s="5"/>
      <c r="S97" s="5"/>
      <c r="T97" s="5"/>
      <c r="U97" s="5"/>
      <c r="V97" s="5"/>
      <c r="W97" s="5"/>
      <c r="X97" s="5"/>
      <c r="Y97" s="5"/>
      <c r="Z97" s="5"/>
    </row>
    <row r="98" spans="2:26" ht="12.75" customHeight="1">
      <c r="B98" s="300" t="s">
        <v>545</v>
      </c>
      <c r="C98" s="300"/>
      <c r="D98" s="300"/>
      <c r="E98" s="300"/>
      <c r="F98" s="300"/>
      <c r="G98" s="300"/>
      <c r="H98" s="300"/>
      <c r="I98" s="300"/>
      <c r="J98" s="5"/>
      <c r="K98" s="5"/>
      <c r="L98" s="5"/>
      <c r="M98" s="5"/>
      <c r="N98" s="5"/>
      <c r="O98" s="5"/>
      <c r="P98" s="5"/>
      <c r="Q98" s="5"/>
      <c r="R98" s="5"/>
      <c r="S98" s="5"/>
      <c r="T98" s="5"/>
      <c r="U98" s="5"/>
      <c r="V98" s="5"/>
      <c r="W98" s="5"/>
      <c r="X98" s="5"/>
      <c r="Y98" s="5"/>
      <c r="Z98" s="5"/>
    </row>
    <row r="99" spans="2:26" ht="12.75" customHeight="1">
      <c r="B99" s="225"/>
      <c r="C99" s="300"/>
      <c r="D99" s="300"/>
      <c r="E99" s="300"/>
      <c r="F99" s="300"/>
      <c r="G99" s="300"/>
      <c r="H99" s="300"/>
      <c r="I99" s="300"/>
      <c r="J99" s="5"/>
      <c r="K99" s="5"/>
      <c r="L99" s="5"/>
      <c r="M99" s="5"/>
      <c r="N99" s="5"/>
      <c r="O99" s="5"/>
      <c r="P99" s="5"/>
      <c r="Q99" s="5"/>
      <c r="R99" s="5"/>
      <c r="S99" s="5"/>
      <c r="T99" s="5"/>
      <c r="U99" s="5"/>
      <c r="V99" s="5"/>
      <c r="W99" s="5"/>
      <c r="X99" s="5"/>
      <c r="Y99" s="5"/>
      <c r="Z99" s="5"/>
    </row>
    <row r="100" spans="2:26" ht="12.75" customHeight="1">
      <c r="B100" s="5"/>
      <c r="C100" s="5"/>
      <c r="D100" s="5"/>
      <c r="E100" s="5"/>
      <c r="F100" s="5"/>
      <c r="G100" s="5"/>
      <c r="H100" s="5"/>
      <c r="I100" s="5"/>
      <c r="J100" s="301"/>
      <c r="K100" s="301"/>
      <c r="L100" s="301"/>
      <c r="M100" s="301"/>
      <c r="N100" s="301"/>
      <c r="O100" s="301"/>
      <c r="P100" s="5"/>
      <c r="Q100" s="5"/>
      <c r="R100" s="5"/>
      <c r="S100" s="5"/>
      <c r="T100" s="5"/>
      <c r="U100" s="5"/>
      <c r="V100" s="5"/>
      <c r="W100" s="5"/>
      <c r="X100" s="5"/>
      <c r="Y100" s="5"/>
      <c r="Z100" s="5"/>
    </row>
    <row r="101" spans="2:26" ht="12.75" customHeight="1">
      <c r="B101" s="155"/>
      <c r="C101" s="293"/>
      <c r="D101" s="293"/>
      <c r="E101" s="293"/>
      <c r="F101" s="293"/>
      <c r="G101" s="293"/>
      <c r="H101" s="293"/>
      <c r="I101" s="293"/>
      <c r="J101" s="5"/>
      <c r="K101" s="5"/>
      <c r="L101" s="5"/>
      <c r="M101" s="5"/>
      <c r="N101" s="5"/>
      <c r="O101" s="5"/>
      <c r="P101" s="5"/>
      <c r="Q101" s="5"/>
      <c r="R101" s="5"/>
      <c r="S101" s="5"/>
      <c r="T101" s="5"/>
      <c r="U101" s="5"/>
      <c r="V101" s="5"/>
      <c r="W101" s="5"/>
      <c r="X101" s="5"/>
      <c r="Y101" s="5"/>
      <c r="Z101" s="5"/>
    </row>
    <row r="102" spans="2:26" ht="12.75" customHeight="1">
      <c r="B102" s="155"/>
      <c r="C102" s="293"/>
      <c r="D102" s="293"/>
      <c r="E102" s="293"/>
      <c r="F102" s="293"/>
      <c r="G102" s="293"/>
      <c r="H102" s="293"/>
      <c r="I102" s="293"/>
      <c r="J102" s="5"/>
      <c r="K102" s="5"/>
      <c r="L102" s="5"/>
      <c r="M102" s="5"/>
      <c r="N102" s="5"/>
      <c r="O102" s="5"/>
      <c r="P102" s="5"/>
      <c r="Q102" s="5"/>
      <c r="R102" s="5"/>
      <c r="S102" s="5"/>
      <c r="T102" s="5"/>
      <c r="U102" s="5"/>
      <c r="V102" s="5"/>
      <c r="W102" s="5"/>
      <c r="X102" s="5"/>
      <c r="Y102" s="5"/>
      <c r="Z102" s="5"/>
    </row>
    <row r="103" spans="2:26" ht="12.75" customHeight="1">
      <c r="B103" s="155"/>
      <c r="C103" s="293"/>
      <c r="D103" s="293"/>
      <c r="E103" s="293"/>
      <c r="F103" s="293"/>
      <c r="G103" s="293"/>
      <c r="H103" s="293"/>
      <c r="I103" s="293"/>
      <c r="J103" s="5"/>
      <c r="K103" s="5"/>
      <c r="L103" s="5"/>
      <c r="M103" s="5"/>
      <c r="N103" s="5"/>
      <c r="O103" s="5"/>
      <c r="P103" s="5"/>
      <c r="Q103" s="5"/>
      <c r="R103" s="5"/>
      <c r="S103" s="5"/>
      <c r="T103" s="5"/>
      <c r="U103" s="5"/>
      <c r="V103" s="5"/>
      <c r="W103" s="5"/>
      <c r="X103" s="5"/>
      <c r="Y103" s="5"/>
      <c r="Z103" s="5"/>
    </row>
    <row r="104" spans="2:26" ht="12.75" customHeight="1">
      <c r="B104" s="22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2:26" ht="12.75" customHeight="1">
      <c r="B105" s="22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2:26" ht="12.75" customHeight="1">
      <c r="B106" s="22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2:26" ht="12.75" customHeight="1">
      <c r="B107" s="22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2:26" ht="12.75" customHeight="1">
      <c r="B108" s="22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2:26" ht="12.75" customHeight="1">
      <c r="B109" s="22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2:26" ht="12.75" customHeight="1">
      <c r="B110" s="22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2:26" ht="12.75" customHeight="1">
      <c r="B111" s="22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2:26" ht="12.75" customHeight="1">
      <c r="B112" s="22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2:26" ht="12.75" customHeight="1">
      <c r="B113" s="22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2:26" ht="12.75" customHeight="1">
      <c r="B114" s="22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2:26" ht="12.75" customHeight="1">
      <c r="B115" s="22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2:26" ht="12.75" customHeight="1">
      <c r="B116" s="225"/>
      <c r="C116" s="5"/>
      <c r="D116" s="5"/>
      <c r="E116" s="5"/>
      <c r="F116" s="5"/>
      <c r="G116" s="5"/>
      <c r="H116" s="301"/>
      <c r="I116" s="301"/>
      <c r="J116" s="5"/>
      <c r="K116" s="5"/>
      <c r="L116" s="5"/>
      <c r="M116" s="5"/>
      <c r="N116" s="5"/>
      <c r="O116" s="5"/>
      <c r="P116" s="5"/>
      <c r="Q116" s="5"/>
      <c r="R116" s="5"/>
      <c r="S116" s="5"/>
      <c r="T116" s="5"/>
      <c r="U116" s="5"/>
      <c r="V116" s="5"/>
      <c r="W116" s="5"/>
      <c r="X116" s="5"/>
      <c r="Y116" s="5"/>
      <c r="Z116" s="5"/>
    </row>
    <row r="117" spans="2:26" ht="12.75" customHeight="1">
      <c r="B117" s="22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2:26" ht="12.75" customHeight="1">
      <c r="B118" s="302"/>
      <c r="C118" s="301"/>
      <c r="D118" s="301"/>
      <c r="E118" s="301"/>
      <c r="F118" s="301"/>
      <c r="G118" s="301"/>
      <c r="H118" s="5"/>
      <c r="I118" s="5"/>
      <c r="J118" s="5"/>
      <c r="K118" s="5"/>
      <c r="L118" s="5"/>
      <c r="M118" s="5"/>
      <c r="N118" s="5"/>
      <c r="O118" s="5"/>
      <c r="P118" s="5"/>
      <c r="Q118" s="5"/>
      <c r="R118" s="5"/>
      <c r="S118" s="5"/>
      <c r="T118" s="5"/>
      <c r="U118" s="5"/>
      <c r="V118" s="5"/>
      <c r="W118" s="5"/>
      <c r="X118" s="5"/>
      <c r="Y118" s="5"/>
      <c r="Z118" s="5"/>
    </row>
    <row r="119" spans="2:26" ht="12.75" customHeight="1">
      <c r="B119" s="22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2:26" ht="12.75" customHeight="1">
      <c r="B120" s="22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2:26" ht="12.75" customHeight="1">
      <c r="B121" s="22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2:26" ht="12.75" customHeight="1">
      <c r="B122" s="22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2:26" ht="12.75" customHeight="1">
      <c r="B123" s="22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2:26" ht="12.75" customHeight="1">
      <c r="B124" s="22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2:26" ht="12.75" customHeight="1">
      <c r="B125" s="22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2:26" ht="12.75" customHeight="1">
      <c r="B126" s="22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2:26" ht="12.75" customHeight="1">
      <c r="B127" s="22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2:26" ht="12.75" customHeight="1">
      <c r="B128" s="22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2:26" ht="12.75" customHeight="1">
      <c r="B129" s="22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2:26" ht="12.75" customHeight="1">
      <c r="B130" s="22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2:26" ht="12.75" customHeight="1">
      <c r="B131" s="22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2:26" ht="12.75" customHeight="1">
      <c r="B132" s="22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2:26" ht="12.75" customHeight="1">
      <c r="B133" s="22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2:26" ht="12.75" customHeight="1">
      <c r="B134" s="22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2:26" ht="12.75" customHeight="1">
      <c r="B135" s="22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2:26" ht="12.75" customHeight="1">
      <c r="B136" s="22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2:26" ht="12.75" customHeight="1">
      <c r="B137" s="22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2:26" ht="12.75" customHeight="1">
      <c r="B138" s="22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2:26" ht="12.75" customHeight="1">
      <c r="B139" s="22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2:26" ht="12.75" customHeight="1">
      <c r="B140" s="22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2:26" ht="12.75" customHeight="1">
      <c r="B141" s="22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2:26" ht="12.75" customHeight="1">
      <c r="B142" s="22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2:26" ht="12.75" customHeight="1">
      <c r="B143" s="22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2:26" ht="12.75" customHeight="1">
      <c r="B144" s="22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2:26" ht="12.75" customHeight="1">
      <c r="B145" s="22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2:26" ht="12.75" customHeight="1">
      <c r="B146" s="22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2:26" ht="12.75" customHeight="1">
      <c r="B147" s="22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2:26" ht="12.75" customHeight="1">
      <c r="B148" s="22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2:26" ht="12.75" customHeight="1">
      <c r="B149" s="22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2:26" ht="12.75" customHeight="1">
      <c r="B150" s="22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2:26" ht="12.75" customHeight="1">
      <c r="B151" s="22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2:26" ht="12.75" customHeight="1">
      <c r="B152" s="22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2:26" ht="12.75" customHeight="1">
      <c r="B153" s="22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2:26" ht="12.75" customHeight="1">
      <c r="B154" s="22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2:26" ht="12.75" customHeight="1">
      <c r="B155" s="22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2:26" ht="12.75" customHeight="1">
      <c r="B156" s="22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2:26" ht="12.75" customHeight="1">
      <c r="B157" s="22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2:26" ht="12.75" customHeight="1">
      <c r="B158" s="22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2:26" ht="12.75" customHeight="1">
      <c r="B159" s="22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2:26" ht="12.75" customHeight="1">
      <c r="B160" s="22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2:26" ht="12.75" customHeight="1">
      <c r="B161" s="22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2:26" ht="12.75" customHeight="1">
      <c r="B162" s="22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2:26" ht="12.75" customHeight="1">
      <c r="B163" s="22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2:26" ht="12.75" customHeight="1">
      <c r="B164" s="22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2:26" ht="12.75" customHeight="1">
      <c r="B165" s="22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2:26" ht="12.75" customHeight="1">
      <c r="B166" s="22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2:26" ht="12.75" customHeight="1">
      <c r="B167" s="22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2:26" ht="12.75" customHeight="1">
      <c r="B168" s="22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2:26" ht="12.75" customHeight="1">
      <c r="B169" s="22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2:26" ht="12.75" customHeight="1">
      <c r="B170" s="22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2:26" ht="12.75" customHeight="1">
      <c r="B171" s="22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2:26" ht="12.75" customHeight="1">
      <c r="B172" s="22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2:26" ht="12.75" customHeight="1">
      <c r="B173" s="22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2:26" ht="12.75" customHeight="1">
      <c r="B174" s="22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2:26" ht="12.75" customHeight="1">
      <c r="B175" s="22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2:26" ht="12.75" customHeight="1">
      <c r="B176" s="22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2:26" ht="12.75" customHeight="1">
      <c r="B177" s="22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2:26" ht="12.75" customHeight="1">
      <c r="B178" s="22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2:26" ht="12.75" customHeight="1">
      <c r="B179" s="22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2:26" ht="12.75" customHeight="1">
      <c r="B180" s="22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2:26" ht="12.75" customHeight="1">
      <c r="B181" s="22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2:26" ht="12.75" customHeight="1">
      <c r="B182" s="22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2:26" ht="12.75" customHeight="1">
      <c r="B183" s="22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2:26" ht="12.75" customHeight="1">
      <c r="B184" s="22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2:26" ht="12.75" customHeight="1">
      <c r="B185" s="22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2:26" ht="12.75" customHeight="1">
      <c r="B186" s="22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2:26" ht="12.75" customHeight="1">
      <c r="B187" s="22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2:26" ht="12.75" customHeight="1">
      <c r="B188" s="22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2:26" ht="12.75" customHeight="1">
      <c r="B189" s="22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2:26" ht="12.75" customHeight="1">
      <c r="B190" s="22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2:26" ht="12.75" customHeight="1">
      <c r="B191" s="22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2:26" ht="12.75" customHeight="1">
      <c r="B192" s="22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2:26" ht="12.75" customHeight="1">
      <c r="B193" s="22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2:26" ht="12.75" customHeight="1">
      <c r="B194" s="22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2:26" ht="12.75" customHeight="1">
      <c r="B195" s="22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2:26" ht="12.75" customHeight="1">
      <c r="B196" s="22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2:26" ht="12.75" customHeight="1">
      <c r="B197" s="22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2:26" ht="12.75" customHeight="1">
      <c r="B198" s="22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2:26" ht="12.75" customHeight="1">
      <c r="B199" s="22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2:26" ht="12.75" customHeight="1">
      <c r="B200" s="22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2:26" ht="12.75" customHeight="1">
      <c r="B201" s="22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2:26" ht="12.75" customHeight="1">
      <c r="B202" s="22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2:26" ht="12.75" customHeight="1">
      <c r="B203" s="22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2:26" ht="12.75" customHeight="1">
      <c r="B204" s="22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2:26" ht="12.75" customHeight="1">
      <c r="B205" s="22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2:26" ht="12.75" customHeight="1">
      <c r="B206" s="22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2:26" ht="12.75" customHeight="1">
      <c r="B207" s="22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2:26" ht="12.75" customHeight="1">
      <c r="B208" s="22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2:26" ht="12.75" customHeight="1">
      <c r="B209" s="22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2:26" ht="12.75" customHeight="1">
      <c r="B210" s="22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2:26" ht="12.75" customHeight="1">
      <c r="B211" s="22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2:26" ht="12.75" customHeight="1">
      <c r="B212" s="22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2:26" ht="12.75" customHeight="1">
      <c r="B213" s="22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2:26" ht="12.75" customHeight="1">
      <c r="B214" s="22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2:26" ht="12.75" customHeight="1">
      <c r="B215" s="22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2:26" ht="12.75" customHeight="1">
      <c r="B216" s="22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2:26" ht="12.75" customHeight="1">
      <c r="B217" s="22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2:26" ht="12.75" customHeight="1">
      <c r="B218" s="22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2:26" ht="12.75" customHeight="1">
      <c r="B219" s="22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2:26" ht="12.75" customHeight="1">
      <c r="B220" s="22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2:26" ht="12.75" customHeight="1">
      <c r="B221" s="22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2:26" ht="12.75" customHeight="1">
      <c r="B222" s="22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2:26" ht="12.75" customHeight="1">
      <c r="B223" s="22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2:26" ht="12.75" customHeight="1">
      <c r="B224" s="22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2:26" ht="12.75" customHeight="1">
      <c r="B225" s="22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2:26" ht="12.75" customHeight="1">
      <c r="B226" s="22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2:26" ht="12.75" customHeight="1">
      <c r="B227" s="22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2:26" ht="12.75" customHeight="1">
      <c r="B228" s="22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2:26" ht="12.75" customHeight="1">
      <c r="B229" s="22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2:26" ht="12.75" customHeight="1">
      <c r="B230" s="22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2:26" ht="12.75" customHeight="1">
      <c r="B231" s="22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2:26" ht="12.75" customHeight="1">
      <c r="B232" s="22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2:26" ht="12.75" customHeight="1">
      <c r="B233" s="22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2:26" ht="12.75" customHeight="1">
      <c r="B234" s="22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2:26" ht="12.75" customHeight="1">
      <c r="B235" s="22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2:26" ht="12.75" customHeight="1">
      <c r="B236" s="22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2:26" ht="12.75" customHeight="1">
      <c r="B237" s="22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2:26" ht="12.75" customHeight="1">
      <c r="B238" s="22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2:26" ht="12.75" customHeight="1">
      <c r="B239" s="22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2:26" ht="12.75" customHeight="1">
      <c r="B240" s="22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2:26" ht="12.75" customHeight="1">
      <c r="B241" s="22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2:26" ht="12.75" customHeight="1">
      <c r="B242" s="22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2:26" ht="12.75" customHeight="1">
      <c r="B243" s="22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2:26" ht="12.75" customHeight="1">
      <c r="B244" s="22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2:26" ht="12.75" customHeight="1">
      <c r="B245" s="22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2:26" ht="12.75" customHeight="1">
      <c r="B246" s="22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2:26" ht="12.75" customHeight="1">
      <c r="B247" s="22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2:26" ht="12.75" customHeight="1">
      <c r="B248" s="22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2:26" ht="12.75" customHeight="1">
      <c r="B249" s="22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2:26" ht="12.75" customHeight="1">
      <c r="B250" s="22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2:26" ht="12.75" customHeight="1">
      <c r="B251" s="22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2:26" ht="12.75" customHeight="1">
      <c r="B252" s="22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2:26" ht="12.75" customHeight="1">
      <c r="B253" s="22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2:26" ht="12.75" customHeight="1">
      <c r="B254" s="22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2:26" ht="12.75" customHeight="1">
      <c r="B255" s="22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2:26" ht="12.75" customHeight="1">
      <c r="B256" s="22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2:26" ht="12.75" customHeight="1">
      <c r="B257" s="22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2:26" ht="12.75" customHeight="1">
      <c r="B258" s="22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2:26" ht="12.75" customHeight="1">
      <c r="B259" s="22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2:26" ht="12.75" customHeight="1">
      <c r="B260" s="22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2:26" ht="12.75" customHeight="1">
      <c r="B261" s="22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2:26" ht="12.75" customHeight="1">
      <c r="B262" s="22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2:26" ht="12.75" customHeight="1">
      <c r="B263" s="22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2:26" ht="12.75" customHeight="1">
      <c r="B264" s="22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2:26" ht="12.75" customHeight="1">
      <c r="B265" s="22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2:26" ht="12.75" customHeight="1">
      <c r="B266" s="22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2:26" ht="12.75" customHeight="1">
      <c r="B267" s="22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2:26" ht="12.75" customHeight="1">
      <c r="B268" s="22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2:26" ht="12.75" customHeight="1">
      <c r="B269" s="22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2:26" ht="12.75" customHeight="1">
      <c r="B270" s="22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2:26" ht="12.75" customHeight="1">
      <c r="B271" s="22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2:26" ht="12.75" customHeight="1">
      <c r="B272" s="22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2:26" ht="12.75" customHeight="1">
      <c r="B273" s="22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2:26" ht="12.75" customHeight="1">
      <c r="B274" s="22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2:26" ht="12.75" customHeight="1">
      <c r="B275" s="22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2:26" ht="12.75" customHeight="1">
      <c r="B276" s="22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2:26" ht="12.75" customHeight="1">
      <c r="B277" s="22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2:26" ht="12.75" customHeight="1">
      <c r="B278" s="22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2:26" ht="12.75" customHeight="1">
      <c r="B279" s="22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2:26" ht="12.75" customHeight="1">
      <c r="B280" s="22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2:26" ht="12.75" customHeight="1">
      <c r="B281" s="22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2:26" ht="12.75" customHeight="1">
      <c r="B282" s="22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2:26" ht="12.75" customHeight="1">
      <c r="B283" s="22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2:26" ht="12.75" customHeight="1">
      <c r="B284" s="22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2:26" ht="12.75" customHeight="1">
      <c r="B285" s="22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2:26" ht="12.75" customHeight="1">
      <c r="B286" s="22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2:26" ht="12.75" customHeight="1">
      <c r="B287" s="22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2:26" ht="12.75" customHeight="1">
      <c r="B288" s="22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2:26" ht="12.75" customHeight="1">
      <c r="B289" s="22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2:26" ht="12.75" customHeight="1">
      <c r="B290" s="22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2:26" ht="12.75" customHeight="1">
      <c r="B291" s="22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2:26" ht="12.75" customHeight="1">
      <c r="B292" s="22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2:26" ht="12.75" customHeight="1">
      <c r="B293" s="22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2:26" ht="12.75" customHeight="1">
      <c r="B294" s="22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2:26" ht="12.75" customHeight="1">
      <c r="B295" s="22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2:26" ht="12.75" customHeight="1">
      <c r="B296" s="22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2:26" ht="12.75" customHeight="1">
      <c r="B297" s="22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2:26" ht="12.75" customHeight="1">
      <c r="B298" s="22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2:26" ht="15.75" customHeight="1"/>
    <row r="300" spans="2:26" ht="15.75" customHeight="1"/>
    <row r="301" spans="2:26" ht="15.75" customHeight="1"/>
    <row r="302" spans="2:26" ht="15.75" customHeight="1"/>
    <row r="303" spans="2:26" ht="15.75" customHeight="1"/>
    <row r="304" spans="2:26"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2">
    <mergeCell ref="A32:I32"/>
    <mergeCell ref="G21:G22"/>
    <mergeCell ref="B12:C12"/>
    <mergeCell ref="B13:C13"/>
    <mergeCell ref="B14:C14"/>
    <mergeCell ref="C21:C22"/>
    <mergeCell ref="D21:D22"/>
    <mergeCell ref="B15:C15"/>
    <mergeCell ref="B16:C16"/>
    <mergeCell ref="B17:C17"/>
    <mergeCell ref="B18:C18"/>
    <mergeCell ref="A20:I20"/>
    <mergeCell ref="I21:I22"/>
    <mergeCell ref="A21:A22"/>
    <mergeCell ref="B21:B22"/>
    <mergeCell ref="B7:I7"/>
    <mergeCell ref="A8:I8"/>
    <mergeCell ref="B10:C10"/>
    <mergeCell ref="B11:C11"/>
    <mergeCell ref="A1:I1"/>
    <mergeCell ref="A2:I2"/>
    <mergeCell ref="A3:I3"/>
    <mergeCell ref="A5:I5"/>
    <mergeCell ref="A6:I6"/>
    <mergeCell ref="A80:I80"/>
    <mergeCell ref="B82:I82"/>
    <mergeCell ref="B83:I83"/>
    <mergeCell ref="B85:C86"/>
    <mergeCell ref="D85:D86"/>
    <mergeCell ref="G85:H86"/>
    <mergeCell ref="B93:I93"/>
    <mergeCell ref="B94:I94"/>
    <mergeCell ref="B95:I95"/>
    <mergeCell ref="B96:I96"/>
    <mergeCell ref="B97:I97"/>
    <mergeCell ref="B87:C87"/>
    <mergeCell ref="B88:C88"/>
    <mergeCell ref="B89:C89"/>
    <mergeCell ref="B90:C90"/>
    <mergeCell ref="G88:H88"/>
    <mergeCell ref="G89:H89"/>
    <mergeCell ref="G90:H90"/>
    <mergeCell ref="G87:H87"/>
    <mergeCell ref="A56:I56"/>
    <mergeCell ref="G70:G71"/>
    <mergeCell ref="I70:I71"/>
    <mergeCell ref="A68:I68"/>
    <mergeCell ref="B69:E69"/>
    <mergeCell ref="G69:I69"/>
    <mergeCell ref="A70:A71"/>
    <mergeCell ref="B70:B71"/>
    <mergeCell ref="C70:C71"/>
    <mergeCell ref="E70:E71"/>
    <mergeCell ref="A57:A58"/>
    <mergeCell ref="B57:B58"/>
    <mergeCell ref="C57:C58"/>
    <mergeCell ref="D57:D58"/>
    <mergeCell ref="G57:G58"/>
    <mergeCell ref="I57:I58"/>
    <mergeCell ref="G45:G46"/>
    <mergeCell ref="I45:I46"/>
    <mergeCell ref="G33:G34"/>
    <mergeCell ref="I33:I34"/>
    <mergeCell ref="A44:I44"/>
    <mergeCell ref="B45:B46"/>
    <mergeCell ref="C45:C46"/>
    <mergeCell ref="D45:D46"/>
    <mergeCell ref="A45:A46"/>
    <mergeCell ref="A33:A34"/>
    <mergeCell ref="B33:B34"/>
    <mergeCell ref="C33:C34"/>
    <mergeCell ref="D33:D34"/>
  </mergeCells>
  <printOptions horizontalCentered="1"/>
  <pageMargins left="0.11811023622047245" right="0.11811023622047245" top="0.59055118110236227" bottom="0.27559055118110237" header="0" footer="0"/>
  <pageSetup paperSize="9" scale="60" orientation="portrait" r:id="rId1"/>
  <headerFooter>
    <oddHeader>&amp;R&amp;P</oddHeader>
    <oddFooter>&amp;L08-023 SCCAT/CFIC/SECOFC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Z1000"/>
  <sheetViews>
    <sheetView showGridLines="0" view="pageBreakPreview" topLeftCell="A31" zoomScale="60" zoomScaleNormal="100" workbookViewId="0">
      <selection activeCell="F53" sqref="F53:F56"/>
    </sheetView>
  </sheetViews>
  <sheetFormatPr defaultColWidth="12.5703125" defaultRowHeight="15" customHeight="1"/>
  <cols>
    <col min="1" max="6" width="9.7109375" customWidth="1"/>
    <col min="7" max="7" width="44.7109375" customWidth="1"/>
    <col min="8" max="8" width="38" customWidth="1"/>
    <col min="9" max="26" width="9.140625" customWidth="1"/>
  </cols>
  <sheetData>
    <row r="1" spans="1:26" ht="19.5" customHeight="1">
      <c r="A1" s="604" t="s">
        <v>0</v>
      </c>
      <c r="B1" s="605"/>
      <c r="C1" s="605"/>
      <c r="D1" s="605"/>
      <c r="E1" s="605"/>
      <c r="F1" s="605"/>
      <c r="G1" s="605"/>
      <c r="H1" s="605"/>
      <c r="I1" s="62"/>
      <c r="J1" s="62"/>
      <c r="K1" s="62"/>
      <c r="L1" s="62"/>
      <c r="M1" s="62"/>
      <c r="N1" s="62"/>
      <c r="O1" s="62"/>
      <c r="P1" s="62"/>
      <c r="Q1" s="62"/>
      <c r="R1" s="62"/>
      <c r="S1" s="62"/>
      <c r="T1" s="5"/>
      <c r="U1" s="5"/>
      <c r="V1" s="5"/>
      <c r="W1" s="5"/>
      <c r="X1" s="5"/>
      <c r="Y1" s="5"/>
      <c r="Z1" s="5"/>
    </row>
    <row r="2" spans="1:26" ht="12.75" customHeight="1">
      <c r="A2" s="606" t="str">
        <f>Resumo!A2</f>
        <v>Planilha de Custos e Formação de Preços - Estimativa TRE-PR</v>
      </c>
      <c r="B2" s="605"/>
      <c r="C2" s="605"/>
      <c r="D2" s="605"/>
      <c r="E2" s="605"/>
      <c r="F2" s="605"/>
      <c r="G2" s="605"/>
      <c r="H2" s="605"/>
      <c r="I2" s="63"/>
      <c r="J2" s="63"/>
      <c r="K2" s="63"/>
      <c r="L2" s="63"/>
      <c r="M2" s="63"/>
      <c r="N2" s="63"/>
      <c r="O2" s="63"/>
      <c r="P2" s="63"/>
      <c r="Q2" s="63"/>
      <c r="R2" s="63"/>
      <c r="S2" s="63"/>
      <c r="T2" s="5"/>
      <c r="U2" s="5"/>
      <c r="V2" s="5"/>
      <c r="W2" s="5"/>
      <c r="X2" s="5"/>
      <c r="Y2" s="5"/>
      <c r="Z2" s="5"/>
    </row>
    <row r="3" spans="1:26" ht="12.75" customHeight="1">
      <c r="A3" s="607" t="s">
        <v>2</v>
      </c>
      <c r="B3" s="605"/>
      <c r="C3" s="605"/>
      <c r="D3" s="605"/>
      <c r="E3" s="605"/>
      <c r="F3" s="605"/>
      <c r="G3" s="605"/>
      <c r="H3" s="605"/>
      <c r="I3" s="64"/>
      <c r="J3" s="64"/>
      <c r="K3" s="64"/>
      <c r="L3" s="64"/>
      <c r="M3" s="64"/>
      <c r="N3" s="64"/>
      <c r="O3" s="64"/>
      <c r="P3" s="64"/>
      <c r="Q3" s="64"/>
      <c r="R3" s="64"/>
      <c r="S3" s="64"/>
      <c r="T3" s="5"/>
      <c r="U3" s="5"/>
      <c r="V3" s="5"/>
      <c r="W3" s="5"/>
      <c r="X3" s="5"/>
      <c r="Y3" s="5"/>
      <c r="Z3" s="5"/>
    </row>
    <row r="4" spans="1:26" ht="12.75" customHeight="1">
      <c r="A4" s="65"/>
      <c r="B4" s="65"/>
      <c r="C4" s="65"/>
      <c r="D4" s="65"/>
      <c r="E4" s="65"/>
      <c r="F4" s="66"/>
      <c r="G4" s="67"/>
      <c r="H4" s="67"/>
      <c r="I4" s="5"/>
      <c r="J4" s="5"/>
      <c r="K4" s="5"/>
      <c r="L4" s="5"/>
      <c r="M4" s="5"/>
      <c r="N4" s="5"/>
      <c r="O4" s="5"/>
      <c r="P4" s="5"/>
      <c r="Q4" s="5"/>
      <c r="R4" s="5"/>
      <c r="S4" s="5"/>
      <c r="T4" s="5"/>
      <c r="U4" s="5"/>
      <c r="V4" s="5"/>
      <c r="W4" s="5"/>
      <c r="X4" s="5"/>
      <c r="Y4" s="5"/>
      <c r="Z4" s="5"/>
    </row>
    <row r="5" spans="1:26" ht="12.75" customHeight="1">
      <c r="A5" s="615" t="str">
        <f>Resumo!A9</f>
        <v xml:space="preserve">EMPRESA </v>
      </c>
      <c r="B5" s="616"/>
      <c r="C5" s="616"/>
      <c r="D5" s="616"/>
      <c r="E5" s="616"/>
      <c r="F5" s="616"/>
      <c r="G5" s="616"/>
      <c r="H5" s="617"/>
      <c r="I5" s="68"/>
      <c r="J5" s="68"/>
      <c r="K5" s="68"/>
      <c r="L5" s="68"/>
      <c r="M5" s="68"/>
      <c r="N5" s="68"/>
      <c r="O5" s="68"/>
      <c r="P5" s="68"/>
      <c r="Q5" s="68"/>
      <c r="R5" s="68"/>
      <c r="S5" s="68"/>
      <c r="T5" s="5"/>
      <c r="U5" s="5"/>
      <c r="V5" s="5"/>
      <c r="W5" s="5"/>
      <c r="X5" s="5"/>
      <c r="Y5" s="5"/>
      <c r="Z5" s="5"/>
    </row>
    <row r="6" spans="1:26" ht="12.75" customHeight="1">
      <c r="A6" s="618" t="str">
        <f>Resumo!A10</f>
        <v>CNPJ</v>
      </c>
      <c r="B6" s="619"/>
      <c r="C6" s="619"/>
      <c r="D6" s="619"/>
      <c r="E6" s="619"/>
      <c r="F6" s="619"/>
      <c r="G6" s="619"/>
      <c r="H6" s="620"/>
      <c r="I6" s="68"/>
      <c r="J6" s="68"/>
      <c r="K6" s="68"/>
      <c r="L6" s="68"/>
      <c r="M6" s="68"/>
      <c r="N6" s="68"/>
      <c r="O6" s="68"/>
      <c r="P6" s="68"/>
      <c r="Q6" s="68"/>
      <c r="R6" s="68"/>
      <c r="S6" s="68"/>
      <c r="T6" s="5"/>
      <c r="U6" s="5"/>
      <c r="V6" s="5"/>
      <c r="W6" s="5"/>
      <c r="X6" s="5"/>
      <c r="Y6" s="5"/>
      <c r="Z6" s="5"/>
    </row>
    <row r="7" spans="1:26" ht="12.75" customHeight="1">
      <c r="A7" s="8"/>
      <c r="B7" s="8"/>
      <c r="C7" s="8"/>
      <c r="D7" s="8"/>
      <c r="E7" s="8"/>
      <c r="F7" s="8"/>
      <c r="G7" s="60"/>
      <c r="H7" s="60"/>
      <c r="I7" s="5"/>
      <c r="J7" s="5"/>
      <c r="K7" s="5"/>
      <c r="L7" s="5"/>
      <c r="M7" s="5"/>
      <c r="N7" s="5"/>
      <c r="O7" s="5"/>
      <c r="P7" s="5"/>
      <c r="Q7" s="5"/>
      <c r="R7" s="5"/>
      <c r="S7" s="5"/>
      <c r="T7" s="5"/>
      <c r="U7" s="5"/>
      <c r="V7" s="5"/>
      <c r="W7" s="5"/>
      <c r="X7" s="5"/>
      <c r="Y7" s="5"/>
      <c r="Z7" s="5"/>
    </row>
    <row r="8" spans="1:26" ht="12.75" customHeight="1">
      <c r="A8" s="621" t="s">
        <v>65</v>
      </c>
      <c r="B8" s="622"/>
      <c r="C8" s="622"/>
      <c r="D8" s="622"/>
      <c r="E8" s="623"/>
      <c r="F8" s="69"/>
      <c r="G8" s="70" t="s">
        <v>66</v>
      </c>
      <c r="H8" s="70"/>
      <c r="I8" s="5"/>
      <c r="J8" s="5"/>
      <c r="K8" s="5"/>
      <c r="L8" s="5"/>
      <c r="M8" s="5"/>
      <c r="N8" s="5"/>
      <c r="O8" s="5"/>
      <c r="P8" s="5"/>
      <c r="Q8" s="5"/>
      <c r="R8" s="5"/>
      <c r="S8" s="5"/>
      <c r="T8" s="5"/>
      <c r="U8" s="5"/>
      <c r="V8" s="5"/>
      <c r="W8" s="5"/>
      <c r="X8" s="5"/>
      <c r="Y8" s="5"/>
      <c r="Z8" s="5"/>
    </row>
    <row r="9" spans="1:26" ht="12.75" customHeight="1">
      <c r="A9" s="624"/>
      <c r="B9" s="625"/>
      <c r="C9" s="625"/>
      <c r="D9" s="625"/>
      <c r="E9" s="626"/>
      <c r="F9" s="69" t="s">
        <v>67</v>
      </c>
      <c r="G9" s="70" t="s">
        <v>68</v>
      </c>
      <c r="H9" s="70"/>
      <c r="I9" s="5"/>
      <c r="J9" s="5"/>
      <c r="K9" s="5"/>
      <c r="L9" s="5"/>
      <c r="M9" s="5"/>
      <c r="N9" s="5"/>
      <c r="O9" s="5"/>
      <c r="P9" s="5"/>
      <c r="Q9" s="5"/>
      <c r="R9" s="5"/>
      <c r="S9" s="5"/>
      <c r="T9" s="5"/>
      <c r="U9" s="5"/>
      <c r="V9" s="5"/>
      <c r="W9" s="5"/>
      <c r="X9" s="5"/>
      <c r="Y9" s="5"/>
      <c r="Z9" s="5"/>
    </row>
    <row r="10" spans="1:26" ht="12.75" customHeight="1">
      <c r="A10" s="5"/>
      <c r="B10" s="5"/>
      <c r="C10" s="5"/>
      <c r="D10" s="5"/>
      <c r="E10" s="5"/>
      <c r="F10" s="71"/>
      <c r="G10" s="70"/>
      <c r="H10" s="70"/>
      <c r="I10" s="5"/>
      <c r="J10" s="5"/>
      <c r="K10" s="5"/>
      <c r="L10" s="5"/>
      <c r="M10" s="5"/>
      <c r="N10" s="5"/>
      <c r="O10" s="5"/>
      <c r="P10" s="5"/>
      <c r="Q10" s="5"/>
      <c r="R10" s="5"/>
      <c r="S10" s="5"/>
      <c r="T10" s="5"/>
      <c r="U10" s="5"/>
      <c r="V10" s="5"/>
      <c r="W10" s="5"/>
      <c r="X10" s="5"/>
      <c r="Y10" s="5"/>
      <c r="Z10" s="5"/>
    </row>
    <row r="11" spans="1:26" ht="12.75" customHeight="1">
      <c r="A11" s="8"/>
      <c r="B11" s="8"/>
      <c r="C11" s="8"/>
      <c r="D11" s="8"/>
      <c r="E11" s="8"/>
      <c r="F11" s="8"/>
      <c r="G11" s="60"/>
      <c r="H11" s="60"/>
      <c r="I11" s="5"/>
      <c r="J11" s="5"/>
      <c r="K11" s="5"/>
      <c r="L11" s="5"/>
      <c r="M11" s="5"/>
      <c r="N11" s="5"/>
      <c r="O11" s="5"/>
      <c r="P11" s="5"/>
      <c r="Q11" s="5"/>
      <c r="R11" s="5"/>
      <c r="S11" s="5"/>
      <c r="T11" s="5"/>
      <c r="U11" s="5"/>
      <c r="V11" s="5"/>
      <c r="W11" s="5"/>
      <c r="X11" s="5"/>
      <c r="Y11" s="5"/>
      <c r="Z11" s="5"/>
    </row>
    <row r="12" spans="1:26" ht="27" customHeight="1">
      <c r="A12" s="627" t="s">
        <v>69</v>
      </c>
      <c r="B12" s="628"/>
      <c r="C12" s="628"/>
      <c r="D12" s="628"/>
      <c r="E12" s="628"/>
      <c r="F12" s="628"/>
      <c r="G12" s="628"/>
      <c r="H12" s="629"/>
      <c r="I12" s="5"/>
      <c r="J12" s="5"/>
      <c r="K12" s="5"/>
      <c r="L12" s="5"/>
      <c r="M12" s="5"/>
      <c r="N12" s="5"/>
      <c r="O12" s="5"/>
      <c r="P12" s="5"/>
      <c r="Q12" s="5"/>
      <c r="R12" s="5"/>
      <c r="S12" s="5"/>
      <c r="T12" s="5"/>
      <c r="U12" s="5"/>
      <c r="V12" s="5"/>
      <c r="W12" s="5"/>
      <c r="X12" s="5"/>
      <c r="Y12" s="5"/>
      <c r="Z12" s="5"/>
    </row>
    <row r="13" spans="1:26" ht="12.75" customHeight="1">
      <c r="A13" s="61"/>
      <c r="B13" s="61"/>
      <c r="C13" s="61"/>
      <c r="D13" s="61"/>
      <c r="E13" s="61"/>
      <c r="F13" s="72"/>
      <c r="G13" s="67"/>
      <c r="H13" s="67"/>
      <c r="I13" s="5"/>
      <c r="J13" s="5"/>
      <c r="K13" s="5"/>
      <c r="L13" s="5"/>
      <c r="M13" s="5"/>
      <c r="N13" s="5"/>
      <c r="O13" s="5"/>
      <c r="P13" s="5"/>
      <c r="Q13" s="5"/>
      <c r="R13" s="5"/>
      <c r="S13" s="5"/>
      <c r="T13" s="5"/>
      <c r="U13" s="5"/>
      <c r="V13" s="5"/>
      <c r="W13" s="5"/>
      <c r="X13" s="5"/>
      <c r="Y13" s="5"/>
      <c r="Z13" s="5"/>
    </row>
    <row r="14" spans="1:26" ht="12.75" customHeight="1">
      <c r="A14" s="630" t="s">
        <v>70</v>
      </c>
      <c r="B14" s="631"/>
      <c r="C14" s="631"/>
      <c r="D14" s="631"/>
      <c r="E14" s="631"/>
      <c r="F14" s="631"/>
      <c r="G14" s="631"/>
      <c r="H14" s="73"/>
      <c r="I14" s="5"/>
      <c r="J14" s="5"/>
      <c r="K14" s="5"/>
      <c r="L14" s="5"/>
      <c r="M14" s="5"/>
      <c r="N14" s="5"/>
      <c r="O14" s="5"/>
      <c r="P14" s="5"/>
      <c r="Q14" s="5"/>
      <c r="R14" s="5"/>
      <c r="S14" s="5"/>
      <c r="T14" s="5"/>
      <c r="U14" s="5"/>
      <c r="V14" s="5"/>
      <c r="W14" s="5"/>
      <c r="X14" s="5"/>
      <c r="Y14" s="5"/>
      <c r="Z14" s="5"/>
    </row>
    <row r="15" spans="1:26" ht="12.75" customHeight="1">
      <c r="A15" s="8"/>
      <c r="B15" s="8"/>
      <c r="C15" s="8"/>
      <c r="D15" s="8"/>
      <c r="E15" s="8"/>
      <c r="F15" s="74" t="s">
        <v>71</v>
      </c>
      <c r="G15" s="75" t="s">
        <v>72</v>
      </c>
      <c r="H15" s="75" t="s">
        <v>73</v>
      </c>
      <c r="I15" s="5"/>
      <c r="J15" s="5"/>
      <c r="K15" s="5"/>
      <c r="L15" s="5"/>
      <c r="M15" s="5"/>
      <c r="N15" s="5"/>
      <c r="O15" s="5"/>
      <c r="P15" s="5"/>
      <c r="Q15" s="5"/>
      <c r="R15" s="5"/>
      <c r="S15" s="5"/>
      <c r="T15" s="5"/>
      <c r="U15" s="5"/>
      <c r="V15" s="5"/>
      <c r="W15" s="5"/>
      <c r="X15" s="5"/>
      <c r="Y15" s="5"/>
      <c r="Z15" s="5"/>
    </row>
    <row r="16" spans="1:26" ht="12.75">
      <c r="A16" s="632" t="s">
        <v>74</v>
      </c>
      <c r="B16" s="595"/>
      <c r="C16" s="595"/>
      <c r="D16" s="595"/>
      <c r="E16" s="596"/>
      <c r="F16" s="76"/>
      <c r="G16" s="77" t="s">
        <v>75</v>
      </c>
      <c r="H16" s="77" t="s">
        <v>76</v>
      </c>
      <c r="I16" s="5"/>
      <c r="J16" s="5"/>
      <c r="K16" s="5"/>
      <c r="L16" s="5"/>
      <c r="M16" s="5"/>
      <c r="N16" s="5"/>
      <c r="O16" s="5"/>
      <c r="P16" s="5"/>
      <c r="Q16" s="5"/>
      <c r="R16" s="5"/>
      <c r="S16" s="5"/>
      <c r="T16" s="5"/>
      <c r="U16" s="5"/>
      <c r="V16" s="5"/>
      <c r="W16" s="5"/>
      <c r="X16" s="5"/>
      <c r="Y16" s="5"/>
      <c r="Z16" s="5"/>
    </row>
    <row r="17" spans="1:26" ht="12.75">
      <c r="A17" s="632" t="s">
        <v>77</v>
      </c>
      <c r="B17" s="595"/>
      <c r="C17" s="595"/>
      <c r="D17" s="595"/>
      <c r="E17" s="596"/>
      <c r="F17" s="76"/>
      <c r="G17" s="77" t="s">
        <v>78</v>
      </c>
      <c r="H17" s="77" t="s">
        <v>79</v>
      </c>
      <c r="I17" s="5"/>
      <c r="J17" s="5"/>
      <c r="K17" s="5"/>
      <c r="L17" s="5"/>
      <c r="M17" s="5"/>
      <c r="N17" s="5"/>
      <c r="O17" s="5"/>
      <c r="P17" s="5"/>
      <c r="Q17" s="5"/>
      <c r="R17" s="5"/>
      <c r="S17" s="5"/>
      <c r="T17" s="5"/>
      <c r="U17" s="5"/>
      <c r="V17" s="5"/>
      <c r="W17" s="5"/>
      <c r="X17" s="5"/>
      <c r="Y17" s="5"/>
      <c r="Z17" s="5"/>
    </row>
    <row r="18" spans="1:26" ht="12.75">
      <c r="A18" s="632" t="s">
        <v>80</v>
      </c>
      <c r="B18" s="595"/>
      <c r="C18" s="595"/>
      <c r="D18" s="595"/>
      <c r="E18" s="596"/>
      <c r="F18" s="76"/>
      <c r="G18" s="77" t="s">
        <v>81</v>
      </c>
      <c r="H18" s="77" t="s">
        <v>82</v>
      </c>
      <c r="I18" s="5"/>
      <c r="J18" s="5"/>
      <c r="K18" s="5"/>
      <c r="L18" s="5"/>
      <c r="M18" s="5"/>
      <c r="N18" s="5"/>
      <c r="O18" s="5"/>
      <c r="P18" s="5"/>
      <c r="Q18" s="5"/>
      <c r="R18" s="5"/>
      <c r="S18" s="5"/>
      <c r="T18" s="5"/>
      <c r="U18" s="5"/>
      <c r="V18" s="5"/>
      <c r="W18" s="5"/>
      <c r="X18" s="5"/>
      <c r="Y18" s="5"/>
      <c r="Z18" s="5"/>
    </row>
    <row r="19" spans="1:26" ht="12.75">
      <c r="A19" s="632" t="s">
        <v>83</v>
      </c>
      <c r="B19" s="595"/>
      <c r="C19" s="595"/>
      <c r="D19" s="595"/>
      <c r="E19" s="596"/>
      <c r="F19" s="76"/>
      <c r="G19" s="77" t="s">
        <v>84</v>
      </c>
      <c r="H19" s="77" t="s">
        <v>85</v>
      </c>
      <c r="I19" s="5"/>
      <c r="J19" s="5"/>
      <c r="K19" s="5"/>
      <c r="L19" s="5"/>
      <c r="M19" s="5"/>
      <c r="N19" s="5"/>
      <c r="O19" s="5"/>
      <c r="P19" s="5"/>
      <c r="Q19" s="5"/>
      <c r="R19" s="5"/>
      <c r="S19" s="5"/>
      <c r="T19" s="5"/>
      <c r="U19" s="5"/>
      <c r="V19" s="5"/>
      <c r="W19" s="5"/>
      <c r="X19" s="5"/>
      <c r="Y19" s="5"/>
      <c r="Z19" s="5"/>
    </row>
    <row r="20" spans="1:26" ht="22.5">
      <c r="A20" s="632" t="s">
        <v>86</v>
      </c>
      <c r="B20" s="595"/>
      <c r="C20" s="595"/>
      <c r="D20" s="595"/>
      <c r="E20" s="596"/>
      <c r="F20" s="76"/>
      <c r="G20" s="77" t="s">
        <v>87</v>
      </c>
      <c r="H20" s="77" t="s">
        <v>88</v>
      </c>
      <c r="I20" s="5"/>
      <c r="J20" s="5"/>
      <c r="K20" s="5"/>
      <c r="L20" s="5"/>
      <c r="M20" s="5"/>
      <c r="N20" s="5"/>
      <c r="O20" s="5"/>
      <c r="P20" s="5"/>
      <c r="Q20" s="5"/>
      <c r="R20" s="5"/>
      <c r="S20" s="5"/>
      <c r="T20" s="5"/>
      <c r="U20" s="5"/>
      <c r="V20" s="5"/>
      <c r="W20" s="5"/>
      <c r="X20" s="5"/>
      <c r="Y20" s="5"/>
      <c r="Z20" s="5"/>
    </row>
    <row r="21" spans="1:26" ht="12.75">
      <c r="A21" s="632" t="s">
        <v>89</v>
      </c>
      <c r="B21" s="595"/>
      <c r="C21" s="595"/>
      <c r="D21" s="595"/>
      <c r="E21" s="596"/>
      <c r="F21" s="76"/>
      <c r="G21" s="77" t="s">
        <v>90</v>
      </c>
      <c r="H21" s="77" t="s">
        <v>91</v>
      </c>
      <c r="I21" s="5"/>
      <c r="J21" s="5"/>
      <c r="K21" s="5"/>
      <c r="L21" s="5"/>
      <c r="M21" s="5"/>
      <c r="N21" s="5"/>
      <c r="O21" s="5"/>
      <c r="P21" s="5"/>
      <c r="Q21" s="5"/>
      <c r="R21" s="5"/>
      <c r="S21" s="5"/>
      <c r="T21" s="5"/>
      <c r="U21" s="5"/>
      <c r="V21" s="5"/>
      <c r="W21" s="5"/>
      <c r="X21" s="5"/>
      <c r="Y21" s="5"/>
      <c r="Z21" s="5"/>
    </row>
    <row r="22" spans="1:26" ht="33.75">
      <c r="A22" s="30" t="s">
        <v>92</v>
      </c>
      <c r="B22" s="78"/>
      <c r="C22" s="30" t="s">
        <v>93</v>
      </c>
      <c r="D22" s="79"/>
      <c r="E22" s="30" t="s">
        <v>94</v>
      </c>
      <c r="F22" s="80">
        <f>B22*D22</f>
        <v>0</v>
      </c>
      <c r="G22" s="77" t="s">
        <v>95</v>
      </c>
      <c r="H22" s="77" t="s">
        <v>96</v>
      </c>
      <c r="I22" s="5"/>
      <c r="J22" s="5"/>
      <c r="K22" s="5"/>
      <c r="L22" s="5"/>
      <c r="M22" s="5"/>
      <c r="N22" s="5"/>
      <c r="O22" s="5"/>
      <c r="P22" s="5"/>
      <c r="Q22" s="5"/>
      <c r="R22" s="5"/>
      <c r="S22" s="5"/>
      <c r="T22" s="5"/>
      <c r="U22" s="5"/>
      <c r="V22" s="5"/>
      <c r="W22" s="5"/>
      <c r="X22" s="5"/>
      <c r="Y22" s="5"/>
      <c r="Z22" s="5"/>
    </row>
    <row r="23" spans="1:26" ht="22.5">
      <c r="A23" s="632" t="s">
        <v>97</v>
      </c>
      <c r="B23" s="595"/>
      <c r="C23" s="595"/>
      <c r="D23" s="595"/>
      <c r="E23" s="596"/>
      <c r="F23" s="81"/>
      <c r="G23" s="77" t="s">
        <v>98</v>
      </c>
      <c r="H23" s="77" t="s">
        <v>99</v>
      </c>
      <c r="I23" s="5"/>
      <c r="J23" s="5"/>
      <c r="K23" s="5"/>
      <c r="L23" s="5"/>
      <c r="M23" s="5"/>
      <c r="N23" s="5"/>
      <c r="O23" s="5"/>
      <c r="P23" s="5"/>
      <c r="Q23" s="5"/>
      <c r="R23" s="5"/>
      <c r="S23" s="5"/>
      <c r="T23" s="5"/>
      <c r="U23" s="5"/>
      <c r="V23" s="5"/>
      <c r="W23" s="5"/>
      <c r="X23" s="5"/>
      <c r="Y23" s="5"/>
      <c r="Z23" s="5"/>
    </row>
    <row r="24" spans="1:26" ht="12.75">
      <c r="A24" s="633" t="s">
        <v>100</v>
      </c>
      <c r="B24" s="634"/>
      <c r="C24" s="634"/>
      <c r="D24" s="634"/>
      <c r="E24" s="635"/>
      <c r="F24" s="82">
        <f>SUM(F16:F23)</f>
        <v>0</v>
      </c>
      <c r="G24" s="83"/>
      <c r="H24" s="84"/>
      <c r="I24" s="5"/>
      <c r="J24" s="5"/>
      <c r="K24" s="5"/>
      <c r="L24" s="5"/>
      <c r="M24" s="5"/>
      <c r="N24" s="5"/>
      <c r="O24" s="5"/>
      <c r="P24" s="5"/>
      <c r="Q24" s="5"/>
      <c r="R24" s="5"/>
      <c r="S24" s="5"/>
      <c r="T24" s="5"/>
      <c r="U24" s="5"/>
      <c r="V24" s="5"/>
      <c r="W24" s="5"/>
      <c r="X24" s="5"/>
      <c r="Y24" s="5"/>
      <c r="Z24" s="5"/>
    </row>
    <row r="25" spans="1:26" ht="12.75">
      <c r="A25" s="56"/>
      <c r="B25" s="56"/>
      <c r="C25" s="56"/>
      <c r="D25" s="56"/>
      <c r="E25" s="56"/>
      <c r="F25" s="72"/>
      <c r="G25" s="84"/>
      <c r="H25" s="84"/>
      <c r="I25" s="5"/>
      <c r="J25" s="5"/>
      <c r="K25" s="5"/>
      <c r="L25" s="5"/>
      <c r="M25" s="5"/>
      <c r="N25" s="5"/>
      <c r="O25" s="5"/>
      <c r="P25" s="5"/>
      <c r="Q25" s="5"/>
      <c r="R25" s="5"/>
      <c r="S25" s="5"/>
      <c r="T25" s="5"/>
      <c r="U25" s="5"/>
      <c r="V25" s="5"/>
      <c r="W25" s="5"/>
      <c r="X25" s="5"/>
      <c r="Y25" s="5"/>
      <c r="Z25" s="5"/>
    </row>
    <row r="26" spans="1:26" ht="17.25">
      <c r="A26" s="630" t="s">
        <v>101</v>
      </c>
      <c r="B26" s="631"/>
      <c r="C26" s="631"/>
      <c r="D26" s="631"/>
      <c r="E26" s="631"/>
      <c r="F26" s="631"/>
      <c r="G26" s="631"/>
      <c r="H26" s="73"/>
      <c r="I26" s="5"/>
      <c r="J26" s="5"/>
      <c r="K26" s="5"/>
      <c r="L26" s="5"/>
      <c r="M26" s="5"/>
      <c r="N26" s="5"/>
      <c r="O26" s="5"/>
      <c r="P26" s="5"/>
      <c r="Q26" s="5"/>
      <c r="R26" s="5"/>
      <c r="S26" s="5"/>
      <c r="T26" s="5"/>
      <c r="U26" s="5"/>
      <c r="V26" s="5"/>
      <c r="W26" s="5"/>
      <c r="X26" s="5"/>
      <c r="Y26" s="5"/>
      <c r="Z26" s="5"/>
    </row>
    <row r="27" spans="1:26" ht="12.75">
      <c r="A27" s="8"/>
      <c r="B27" s="8"/>
      <c r="C27" s="8"/>
      <c r="D27" s="8"/>
      <c r="E27" s="8"/>
      <c r="F27" s="74" t="s">
        <v>71</v>
      </c>
      <c r="G27" s="75" t="s">
        <v>72</v>
      </c>
      <c r="H27" s="75" t="s">
        <v>73</v>
      </c>
      <c r="I27" s="5"/>
      <c r="J27" s="5"/>
      <c r="K27" s="5"/>
      <c r="L27" s="5"/>
      <c r="M27" s="5"/>
      <c r="N27" s="5"/>
      <c r="O27" s="5"/>
      <c r="P27" s="5"/>
      <c r="Q27" s="5"/>
      <c r="R27" s="5"/>
      <c r="S27" s="5"/>
      <c r="T27" s="5"/>
      <c r="U27" s="5"/>
      <c r="V27" s="5"/>
      <c r="W27" s="5"/>
      <c r="X27" s="5"/>
      <c r="Y27" s="5"/>
      <c r="Z27" s="5"/>
    </row>
    <row r="28" spans="1:26" ht="33.75">
      <c r="A28" s="632" t="s">
        <v>102</v>
      </c>
      <c r="B28" s="595"/>
      <c r="C28" s="595"/>
      <c r="D28" s="595"/>
      <c r="E28" s="596"/>
      <c r="F28" s="85"/>
      <c r="G28" s="77" t="s">
        <v>103</v>
      </c>
      <c r="H28" s="77" t="s">
        <v>104</v>
      </c>
      <c r="I28" s="5"/>
      <c r="J28" s="5"/>
      <c r="K28" s="5"/>
      <c r="L28" s="5"/>
      <c r="M28" s="5"/>
      <c r="N28" s="5"/>
      <c r="O28" s="5"/>
      <c r="P28" s="5"/>
      <c r="Q28" s="5"/>
      <c r="R28" s="5"/>
      <c r="S28" s="5"/>
      <c r="T28" s="5"/>
      <c r="U28" s="5"/>
      <c r="V28" s="5"/>
      <c r="W28" s="5"/>
      <c r="X28" s="5"/>
      <c r="Y28" s="5"/>
      <c r="Z28" s="5"/>
    </row>
    <row r="29" spans="1:26" ht="33.75">
      <c r="A29" s="632" t="s">
        <v>105</v>
      </c>
      <c r="B29" s="595"/>
      <c r="C29" s="595"/>
      <c r="D29" s="595"/>
      <c r="E29" s="596"/>
      <c r="F29" s="85"/>
      <c r="G29" s="77" t="s">
        <v>106</v>
      </c>
      <c r="H29" s="77" t="s">
        <v>107</v>
      </c>
      <c r="I29" s="5"/>
      <c r="J29" s="5"/>
      <c r="K29" s="5"/>
      <c r="L29" s="5"/>
      <c r="M29" s="5"/>
      <c r="N29" s="5"/>
      <c r="O29" s="5"/>
      <c r="P29" s="5"/>
      <c r="Q29" s="5"/>
      <c r="R29" s="5"/>
      <c r="S29" s="5"/>
      <c r="T29" s="5"/>
      <c r="U29" s="5"/>
      <c r="V29" s="5"/>
      <c r="W29" s="5"/>
      <c r="X29" s="5"/>
      <c r="Y29" s="5"/>
      <c r="Z29" s="5"/>
    </row>
    <row r="30" spans="1:26" ht="12.75">
      <c r="A30" s="636" t="s">
        <v>108</v>
      </c>
      <c r="B30" s="595"/>
      <c r="C30" s="595"/>
      <c r="D30" s="595"/>
      <c r="E30" s="596"/>
      <c r="F30" s="86">
        <f>F29+F28</f>
        <v>0</v>
      </c>
      <c r="G30" s="87"/>
      <c r="H30" s="87"/>
      <c r="I30" s="5"/>
      <c r="J30" s="5"/>
      <c r="K30" s="5"/>
      <c r="L30" s="5"/>
      <c r="M30" s="5"/>
      <c r="N30" s="5"/>
      <c r="O30" s="5"/>
      <c r="P30" s="5"/>
      <c r="Q30" s="5"/>
      <c r="R30" s="5"/>
      <c r="S30" s="5"/>
      <c r="T30" s="5"/>
      <c r="U30" s="5"/>
      <c r="V30" s="5"/>
      <c r="W30" s="5"/>
      <c r="X30" s="5"/>
      <c r="Y30" s="5"/>
      <c r="Z30" s="5"/>
    </row>
    <row r="31" spans="1:26" ht="12.75">
      <c r="A31" s="637" t="s">
        <v>109</v>
      </c>
      <c r="B31" s="595"/>
      <c r="C31" s="595"/>
      <c r="D31" s="595"/>
      <c r="E31" s="596"/>
      <c r="F31" s="88">
        <f>F30%*F24</f>
        <v>0</v>
      </c>
      <c r="G31" s="89" t="s">
        <v>110</v>
      </c>
      <c r="H31" s="90" t="s">
        <v>111</v>
      </c>
      <c r="I31" s="5"/>
      <c r="J31" s="5"/>
      <c r="K31" s="5"/>
      <c r="L31" s="5"/>
      <c r="M31" s="5"/>
      <c r="N31" s="5"/>
      <c r="O31" s="5"/>
      <c r="P31" s="5"/>
      <c r="Q31" s="5"/>
      <c r="R31" s="5"/>
      <c r="S31" s="5"/>
      <c r="T31" s="5"/>
      <c r="U31" s="5"/>
      <c r="V31" s="5"/>
      <c r="W31" s="5"/>
      <c r="X31" s="5"/>
      <c r="Y31" s="5"/>
      <c r="Z31" s="5"/>
    </row>
    <row r="32" spans="1:26" ht="12.75">
      <c r="A32" s="638" t="s">
        <v>112</v>
      </c>
      <c r="B32" s="605"/>
      <c r="C32" s="605"/>
      <c r="D32" s="605"/>
      <c r="E32" s="639"/>
      <c r="F32" s="82">
        <f>F30+F31</f>
        <v>0</v>
      </c>
      <c r="G32" s="91"/>
      <c r="H32" s="92"/>
      <c r="I32" s="5"/>
      <c r="J32" s="5"/>
      <c r="K32" s="5"/>
      <c r="L32" s="5"/>
      <c r="M32" s="5"/>
      <c r="N32" s="5"/>
      <c r="O32" s="5"/>
      <c r="P32" s="5"/>
      <c r="Q32" s="5"/>
      <c r="R32" s="5"/>
      <c r="S32" s="5"/>
      <c r="T32" s="5"/>
      <c r="U32" s="5"/>
      <c r="V32" s="5"/>
      <c r="W32" s="5"/>
      <c r="X32" s="5"/>
      <c r="Y32" s="5"/>
      <c r="Z32" s="5"/>
    </row>
    <row r="33" spans="1:26" ht="12.75">
      <c r="A33" s="56"/>
      <c r="B33" s="56"/>
      <c r="C33" s="56"/>
      <c r="D33" s="56"/>
      <c r="E33" s="56"/>
      <c r="F33" s="72"/>
      <c r="G33" s="67"/>
      <c r="H33" s="67"/>
      <c r="I33" s="5"/>
      <c r="J33" s="5"/>
      <c r="K33" s="5"/>
      <c r="L33" s="5"/>
      <c r="M33" s="5"/>
      <c r="N33" s="5"/>
      <c r="O33" s="5"/>
      <c r="P33" s="5"/>
      <c r="Q33" s="5"/>
      <c r="R33" s="5"/>
      <c r="S33" s="5"/>
      <c r="T33" s="5"/>
      <c r="U33" s="5"/>
      <c r="V33" s="5"/>
      <c r="W33" s="5"/>
      <c r="X33" s="5"/>
      <c r="Y33" s="5"/>
      <c r="Z33" s="5"/>
    </row>
    <row r="34" spans="1:26" ht="17.25">
      <c r="A34" s="630" t="s">
        <v>113</v>
      </c>
      <c r="B34" s="631"/>
      <c r="C34" s="631"/>
      <c r="D34" s="631"/>
      <c r="E34" s="631"/>
      <c r="F34" s="631"/>
      <c r="G34" s="631"/>
      <c r="H34" s="73"/>
      <c r="I34" s="5"/>
      <c r="J34" s="5"/>
      <c r="K34" s="5"/>
      <c r="L34" s="5"/>
      <c r="M34" s="5"/>
      <c r="N34" s="5"/>
      <c r="O34" s="5"/>
      <c r="P34" s="5"/>
      <c r="Q34" s="5"/>
      <c r="R34" s="5"/>
      <c r="S34" s="5"/>
      <c r="T34" s="5"/>
      <c r="U34" s="5"/>
      <c r="V34" s="5"/>
      <c r="W34" s="5"/>
      <c r="X34" s="5"/>
      <c r="Y34" s="5"/>
      <c r="Z34" s="5"/>
    </row>
    <row r="35" spans="1:26" ht="12.75">
      <c r="A35" s="8"/>
      <c r="B35" s="8"/>
      <c r="C35" s="8"/>
      <c r="D35" s="8"/>
      <c r="E35" s="8"/>
      <c r="F35" s="74" t="s">
        <v>71</v>
      </c>
      <c r="G35" s="75" t="s">
        <v>72</v>
      </c>
      <c r="H35" s="75" t="s">
        <v>73</v>
      </c>
      <c r="I35" s="5"/>
      <c r="J35" s="5"/>
      <c r="K35" s="5"/>
      <c r="L35" s="5"/>
      <c r="M35" s="5"/>
      <c r="N35" s="5"/>
      <c r="O35" s="5"/>
      <c r="P35" s="5"/>
      <c r="Q35" s="5"/>
      <c r="R35" s="5"/>
      <c r="S35" s="5"/>
      <c r="T35" s="5"/>
      <c r="U35" s="5"/>
      <c r="V35" s="5"/>
      <c r="W35" s="5"/>
      <c r="X35" s="5"/>
      <c r="Y35" s="5"/>
      <c r="Z35" s="5"/>
    </row>
    <row r="36" spans="1:26" ht="33.75">
      <c r="A36" s="632" t="s">
        <v>114</v>
      </c>
      <c r="B36" s="595"/>
      <c r="C36" s="595"/>
      <c r="D36" s="595"/>
      <c r="E36" s="596"/>
      <c r="F36" s="76"/>
      <c r="G36" s="77" t="s">
        <v>115</v>
      </c>
      <c r="H36" s="77" t="s">
        <v>116</v>
      </c>
      <c r="I36" s="5"/>
      <c r="J36" s="5"/>
      <c r="K36" s="5"/>
      <c r="L36" s="5"/>
      <c r="M36" s="5"/>
      <c r="N36" s="5"/>
      <c r="O36" s="5"/>
      <c r="P36" s="5"/>
      <c r="Q36" s="5"/>
      <c r="R36" s="5"/>
      <c r="S36" s="5"/>
      <c r="T36" s="5"/>
      <c r="U36" s="5"/>
      <c r="V36" s="5"/>
      <c r="W36" s="5"/>
      <c r="X36" s="5"/>
      <c r="Y36" s="5"/>
      <c r="Z36" s="5"/>
    </row>
    <row r="37" spans="1:26" ht="12.75">
      <c r="A37" s="640" t="s">
        <v>117</v>
      </c>
      <c r="B37" s="622"/>
      <c r="C37" s="622"/>
      <c r="D37" s="622"/>
      <c r="E37" s="623"/>
      <c r="F37" s="93">
        <f>F36%*F24</f>
        <v>0</v>
      </c>
      <c r="G37" s="89" t="s">
        <v>118</v>
      </c>
      <c r="H37" s="90" t="s">
        <v>119</v>
      </c>
      <c r="I37" s="5"/>
      <c r="J37" s="5"/>
      <c r="K37" s="5"/>
      <c r="L37" s="5"/>
      <c r="M37" s="5"/>
      <c r="N37" s="5"/>
      <c r="O37" s="5"/>
      <c r="P37" s="5"/>
      <c r="Q37" s="5"/>
      <c r="R37" s="5"/>
      <c r="S37" s="5"/>
      <c r="T37" s="5"/>
      <c r="U37" s="5"/>
      <c r="V37" s="5"/>
      <c r="W37" s="5"/>
      <c r="X37" s="5"/>
      <c r="Y37" s="5"/>
      <c r="Z37" s="5"/>
    </row>
    <row r="38" spans="1:26" ht="12.75">
      <c r="A38" s="633" t="s">
        <v>120</v>
      </c>
      <c r="B38" s="634"/>
      <c r="C38" s="634"/>
      <c r="D38" s="634"/>
      <c r="E38" s="635"/>
      <c r="F38" s="82">
        <f>F36+F37</f>
        <v>0</v>
      </c>
      <c r="G38" s="83"/>
      <c r="H38" s="84"/>
      <c r="I38" s="5"/>
      <c r="J38" s="5"/>
      <c r="K38" s="5"/>
      <c r="L38" s="5"/>
      <c r="M38" s="5"/>
      <c r="N38" s="5"/>
      <c r="O38" s="5"/>
      <c r="P38" s="5"/>
      <c r="Q38" s="5"/>
      <c r="R38" s="5"/>
      <c r="S38" s="5"/>
      <c r="T38" s="5"/>
      <c r="U38" s="5"/>
      <c r="V38" s="5"/>
      <c r="W38" s="5"/>
      <c r="X38" s="5"/>
      <c r="Y38" s="5"/>
      <c r="Z38" s="5"/>
    </row>
    <row r="39" spans="1:26" ht="12.75">
      <c r="A39" s="56"/>
      <c r="B39" s="56"/>
      <c r="C39" s="56"/>
      <c r="D39" s="56"/>
      <c r="E39" s="56"/>
      <c r="F39" s="72"/>
      <c r="G39" s="67"/>
      <c r="H39" s="67"/>
      <c r="I39" s="5"/>
      <c r="J39" s="5"/>
      <c r="K39" s="5"/>
      <c r="L39" s="5"/>
      <c r="M39" s="5"/>
      <c r="N39" s="5"/>
      <c r="O39" s="5"/>
      <c r="P39" s="5"/>
      <c r="Q39" s="5"/>
      <c r="R39" s="5"/>
      <c r="S39" s="5"/>
      <c r="T39" s="5"/>
      <c r="U39" s="5"/>
      <c r="V39" s="5"/>
      <c r="W39" s="5"/>
      <c r="X39" s="5"/>
      <c r="Y39" s="5"/>
      <c r="Z39" s="5"/>
    </row>
    <row r="40" spans="1:26" ht="17.25">
      <c r="A40" s="94" t="s">
        <v>121</v>
      </c>
      <c r="B40" s="94"/>
      <c r="C40" s="94"/>
      <c r="D40" s="94"/>
      <c r="E40" s="94"/>
      <c r="F40" s="94"/>
      <c r="G40" s="95"/>
      <c r="H40" s="96"/>
      <c r="I40" s="5"/>
      <c r="J40" s="5"/>
      <c r="K40" s="5"/>
      <c r="L40" s="5"/>
      <c r="M40" s="5"/>
      <c r="N40" s="5"/>
      <c r="O40" s="5"/>
      <c r="P40" s="5"/>
      <c r="Q40" s="5"/>
      <c r="R40" s="5"/>
      <c r="S40" s="5"/>
      <c r="T40" s="5"/>
      <c r="U40" s="5"/>
      <c r="V40" s="5"/>
      <c r="W40" s="5"/>
      <c r="X40" s="5"/>
      <c r="Y40" s="5"/>
      <c r="Z40" s="5"/>
    </row>
    <row r="41" spans="1:26" ht="12.75">
      <c r="A41" s="8"/>
      <c r="B41" s="8"/>
      <c r="C41" s="8"/>
      <c r="D41" s="8"/>
      <c r="E41" s="8"/>
      <c r="F41" s="74" t="s">
        <v>71</v>
      </c>
      <c r="G41" s="75" t="s">
        <v>72</v>
      </c>
      <c r="H41" s="75" t="s">
        <v>73</v>
      </c>
      <c r="I41" s="5"/>
      <c r="J41" s="5"/>
      <c r="K41" s="5"/>
      <c r="L41" s="5"/>
      <c r="M41" s="5"/>
      <c r="N41" s="5"/>
      <c r="O41" s="5"/>
      <c r="P41" s="5"/>
      <c r="Q41" s="5"/>
      <c r="R41" s="5"/>
      <c r="S41" s="5"/>
      <c r="T41" s="5"/>
      <c r="U41" s="5"/>
      <c r="V41" s="5"/>
      <c r="W41" s="5"/>
      <c r="X41" s="5"/>
      <c r="Y41" s="5"/>
      <c r="Z41" s="5"/>
    </row>
    <row r="42" spans="1:26" ht="67.5">
      <c r="A42" s="632" t="s">
        <v>122</v>
      </c>
      <c r="B42" s="595"/>
      <c r="C42" s="595"/>
      <c r="D42" s="595"/>
      <c r="E42" s="596"/>
      <c r="F42" s="76"/>
      <c r="G42" s="77" t="s">
        <v>123</v>
      </c>
      <c r="H42" s="77" t="s">
        <v>124</v>
      </c>
      <c r="I42" s="5"/>
      <c r="J42" s="5"/>
      <c r="K42" s="5"/>
      <c r="L42" s="5"/>
      <c r="M42" s="5"/>
      <c r="N42" s="5"/>
      <c r="O42" s="5"/>
      <c r="P42" s="5"/>
      <c r="Q42" s="5"/>
      <c r="R42" s="5"/>
      <c r="S42" s="5"/>
      <c r="T42" s="5"/>
      <c r="U42" s="5"/>
      <c r="V42" s="5"/>
      <c r="W42" s="5"/>
      <c r="X42" s="5"/>
      <c r="Y42" s="5"/>
      <c r="Z42" s="5"/>
    </row>
    <row r="43" spans="1:26" ht="12.75">
      <c r="A43" s="632" t="s">
        <v>125</v>
      </c>
      <c r="B43" s="595"/>
      <c r="C43" s="595"/>
      <c r="D43" s="595"/>
      <c r="E43" s="596"/>
      <c r="F43" s="97">
        <f>F42*8%</f>
        <v>0</v>
      </c>
      <c r="G43" s="77" t="s">
        <v>126</v>
      </c>
      <c r="H43" s="98" t="s">
        <v>127</v>
      </c>
      <c r="I43" s="5"/>
      <c r="J43" s="5"/>
      <c r="K43" s="5"/>
      <c r="L43" s="5"/>
      <c r="M43" s="5"/>
      <c r="N43" s="5"/>
      <c r="O43" s="5"/>
      <c r="P43" s="5"/>
      <c r="Q43" s="5"/>
      <c r="R43" s="5"/>
      <c r="S43" s="5"/>
      <c r="T43" s="5"/>
      <c r="U43" s="5"/>
      <c r="V43" s="5"/>
      <c r="W43" s="5"/>
      <c r="X43" s="5"/>
      <c r="Y43" s="5"/>
      <c r="Z43" s="5"/>
    </row>
    <row r="44" spans="1:26" ht="12.75">
      <c r="A44" s="632" t="s">
        <v>128</v>
      </c>
      <c r="B44" s="595"/>
      <c r="C44" s="595"/>
      <c r="D44" s="595"/>
      <c r="E44" s="596"/>
      <c r="F44" s="97">
        <f>F42*8%*40%</f>
        <v>0</v>
      </c>
      <c r="G44" s="77"/>
      <c r="H44" s="98" t="s">
        <v>129</v>
      </c>
      <c r="I44" s="5"/>
      <c r="J44" s="5"/>
      <c r="K44" s="5"/>
      <c r="L44" s="5"/>
      <c r="M44" s="5"/>
      <c r="N44" s="5"/>
      <c r="O44" s="5"/>
      <c r="P44" s="5"/>
      <c r="Q44" s="5"/>
      <c r="R44" s="5"/>
      <c r="S44" s="5"/>
      <c r="T44" s="5"/>
      <c r="U44" s="5"/>
      <c r="V44" s="5"/>
      <c r="W44" s="5"/>
      <c r="X44" s="5"/>
      <c r="Y44" s="5"/>
      <c r="Z44" s="5"/>
    </row>
    <row r="45" spans="1:26" ht="45">
      <c r="A45" s="632" t="s">
        <v>130</v>
      </c>
      <c r="B45" s="595"/>
      <c r="C45" s="595"/>
      <c r="D45" s="595"/>
      <c r="E45" s="596"/>
      <c r="F45" s="99"/>
      <c r="G45" s="77" t="s">
        <v>131</v>
      </c>
      <c r="H45" s="77" t="s">
        <v>132</v>
      </c>
      <c r="I45" s="5"/>
      <c r="J45" s="5"/>
      <c r="K45" s="5"/>
      <c r="L45" s="5"/>
      <c r="M45" s="5"/>
      <c r="N45" s="5"/>
      <c r="O45" s="5"/>
      <c r="P45" s="5"/>
      <c r="Q45" s="5"/>
      <c r="R45" s="5"/>
      <c r="S45" s="5"/>
      <c r="T45" s="5"/>
      <c r="U45" s="5"/>
      <c r="V45" s="5"/>
      <c r="W45" s="5"/>
      <c r="X45" s="5"/>
      <c r="Y45" s="5"/>
      <c r="Z45" s="5"/>
    </row>
    <row r="46" spans="1:26" ht="12.75">
      <c r="A46" s="632" t="s">
        <v>133</v>
      </c>
      <c r="B46" s="595"/>
      <c r="C46" s="595"/>
      <c r="D46" s="595"/>
      <c r="E46" s="596"/>
      <c r="F46" s="97">
        <f>$F$24*F45%</f>
        <v>0</v>
      </c>
      <c r="G46" s="100" t="s">
        <v>134</v>
      </c>
      <c r="H46" s="87" t="s">
        <v>135</v>
      </c>
      <c r="I46" s="5"/>
      <c r="J46" s="5"/>
      <c r="K46" s="5"/>
      <c r="L46" s="5"/>
      <c r="M46" s="5"/>
      <c r="N46" s="5"/>
      <c r="O46" s="5"/>
      <c r="P46" s="5"/>
      <c r="Q46" s="5"/>
      <c r="R46" s="5"/>
      <c r="S46" s="5"/>
      <c r="T46" s="5"/>
      <c r="U46" s="5"/>
      <c r="V46" s="5"/>
      <c r="W46" s="5"/>
      <c r="X46" s="5"/>
      <c r="Y46" s="5"/>
      <c r="Z46" s="5"/>
    </row>
    <row r="47" spans="1:26" ht="12.75">
      <c r="A47" s="632" t="s">
        <v>136</v>
      </c>
      <c r="B47" s="595"/>
      <c r="C47" s="595"/>
      <c r="D47" s="595"/>
      <c r="E47" s="596"/>
      <c r="F47" s="101">
        <f>F45*8%*40%</f>
        <v>0</v>
      </c>
      <c r="G47" s="102"/>
      <c r="H47" s="87" t="s">
        <v>137</v>
      </c>
      <c r="I47" s="5"/>
      <c r="J47" s="5"/>
      <c r="K47" s="5"/>
      <c r="L47" s="5"/>
      <c r="M47" s="5"/>
      <c r="N47" s="5"/>
      <c r="O47" s="5"/>
      <c r="P47" s="5"/>
      <c r="Q47" s="5"/>
      <c r="R47" s="5"/>
      <c r="S47" s="5"/>
      <c r="T47" s="5"/>
      <c r="U47" s="5"/>
      <c r="V47" s="5"/>
      <c r="W47" s="5"/>
      <c r="X47" s="5"/>
      <c r="Y47" s="5"/>
      <c r="Z47" s="5"/>
    </row>
    <row r="48" spans="1:26" ht="78.75">
      <c r="A48" s="632" t="s">
        <v>138</v>
      </c>
      <c r="B48" s="595"/>
      <c r="C48" s="595"/>
      <c r="D48" s="595"/>
      <c r="E48" s="596"/>
      <c r="F48" s="103"/>
      <c r="G48" s="104" t="s">
        <v>139</v>
      </c>
      <c r="H48" s="104" t="s">
        <v>140</v>
      </c>
      <c r="I48" s="5"/>
      <c r="J48" s="5"/>
      <c r="K48" s="5"/>
      <c r="L48" s="5"/>
      <c r="M48" s="5"/>
      <c r="N48" s="5"/>
      <c r="O48" s="5"/>
      <c r="P48" s="5"/>
      <c r="Q48" s="5"/>
      <c r="R48" s="5"/>
      <c r="S48" s="5"/>
      <c r="T48" s="5"/>
      <c r="U48" s="5"/>
      <c r="V48" s="5"/>
      <c r="W48" s="5"/>
      <c r="X48" s="5"/>
      <c r="Y48" s="5"/>
      <c r="Z48" s="5"/>
    </row>
    <row r="49" spans="1:26" ht="12.75">
      <c r="A49" s="633" t="s">
        <v>141</v>
      </c>
      <c r="B49" s="634"/>
      <c r="C49" s="634"/>
      <c r="D49" s="634"/>
      <c r="E49" s="635"/>
      <c r="F49" s="82">
        <f>SUM(F42:F48)</f>
        <v>0</v>
      </c>
      <c r="G49" s="83"/>
      <c r="H49" s="84"/>
      <c r="I49" s="5"/>
      <c r="J49" s="5"/>
      <c r="K49" s="5"/>
      <c r="L49" s="5"/>
      <c r="M49" s="5"/>
      <c r="N49" s="5"/>
      <c r="O49" s="5"/>
      <c r="P49" s="5"/>
      <c r="Q49" s="5"/>
      <c r="R49" s="5"/>
      <c r="S49" s="5"/>
      <c r="T49" s="5"/>
      <c r="U49" s="5"/>
      <c r="V49" s="5"/>
      <c r="W49" s="5"/>
      <c r="X49" s="5"/>
      <c r="Y49" s="5"/>
      <c r="Z49" s="5"/>
    </row>
    <row r="50" spans="1:26" ht="12.75">
      <c r="A50" s="105"/>
      <c r="B50" s="105"/>
      <c r="C50" s="105"/>
      <c r="D50" s="105"/>
      <c r="E50" s="105"/>
      <c r="F50" s="72"/>
      <c r="G50" s="67"/>
      <c r="H50" s="67"/>
      <c r="I50" s="5"/>
      <c r="J50" s="5"/>
      <c r="K50" s="5"/>
      <c r="L50" s="5"/>
      <c r="M50" s="5"/>
      <c r="N50" s="5"/>
      <c r="O50" s="5"/>
      <c r="P50" s="5"/>
      <c r="Q50" s="5"/>
      <c r="R50" s="5"/>
      <c r="S50" s="5"/>
      <c r="T50" s="5"/>
      <c r="U50" s="5"/>
      <c r="V50" s="5"/>
      <c r="W50" s="5"/>
      <c r="X50" s="5"/>
      <c r="Y50" s="5"/>
      <c r="Z50" s="5"/>
    </row>
    <row r="51" spans="1:26" ht="17.25">
      <c r="A51" s="630" t="s">
        <v>142</v>
      </c>
      <c r="B51" s="631"/>
      <c r="C51" s="631"/>
      <c r="D51" s="631"/>
      <c r="E51" s="631"/>
      <c r="F51" s="631"/>
      <c r="G51" s="631"/>
      <c r="H51" s="73"/>
      <c r="I51" s="5"/>
      <c r="J51" s="5"/>
      <c r="K51" s="5"/>
      <c r="L51" s="5"/>
      <c r="M51" s="5"/>
      <c r="N51" s="5"/>
      <c r="O51" s="5"/>
      <c r="P51" s="5"/>
      <c r="Q51" s="5"/>
      <c r="R51" s="5"/>
      <c r="S51" s="5"/>
      <c r="T51" s="5"/>
      <c r="U51" s="5"/>
      <c r="V51" s="5"/>
      <c r="W51" s="5"/>
      <c r="X51" s="5"/>
      <c r="Y51" s="5"/>
      <c r="Z51" s="5"/>
    </row>
    <row r="52" spans="1:26" ht="12.75">
      <c r="A52" s="8"/>
      <c r="B52" s="8"/>
      <c r="C52" s="8"/>
      <c r="D52" s="8"/>
      <c r="E52" s="8"/>
      <c r="F52" s="74" t="s">
        <v>71</v>
      </c>
      <c r="G52" s="75" t="s">
        <v>72</v>
      </c>
      <c r="H52" s="75" t="s">
        <v>73</v>
      </c>
      <c r="I52" s="5"/>
      <c r="J52" s="5"/>
      <c r="K52" s="5"/>
      <c r="L52" s="5"/>
      <c r="M52" s="5"/>
      <c r="N52" s="5"/>
      <c r="O52" s="5"/>
      <c r="P52" s="5"/>
      <c r="Q52" s="5"/>
      <c r="R52" s="5"/>
      <c r="S52" s="5"/>
      <c r="T52" s="5"/>
      <c r="U52" s="5"/>
      <c r="V52" s="5"/>
      <c r="W52" s="5"/>
      <c r="X52" s="5"/>
      <c r="Y52" s="5"/>
      <c r="Z52" s="5"/>
    </row>
    <row r="53" spans="1:26" ht="45">
      <c r="A53" s="632" t="s">
        <v>143</v>
      </c>
      <c r="B53" s="595"/>
      <c r="C53" s="595"/>
      <c r="D53" s="595"/>
      <c r="E53" s="596"/>
      <c r="F53" s="76"/>
      <c r="G53" s="77" t="s">
        <v>144</v>
      </c>
      <c r="H53" s="77" t="s">
        <v>145</v>
      </c>
      <c r="I53" s="5"/>
      <c r="J53" s="5"/>
      <c r="K53" s="5"/>
      <c r="L53" s="5"/>
      <c r="M53" s="5"/>
      <c r="N53" s="5"/>
      <c r="O53" s="5"/>
      <c r="P53" s="5"/>
      <c r="Q53" s="5"/>
      <c r="R53" s="5"/>
      <c r="S53" s="5"/>
      <c r="T53" s="5"/>
      <c r="U53" s="5"/>
      <c r="V53" s="5"/>
      <c r="W53" s="5"/>
      <c r="X53" s="5"/>
      <c r="Y53" s="5"/>
      <c r="Z53" s="5"/>
    </row>
    <row r="54" spans="1:26" ht="90">
      <c r="A54" s="632" t="s">
        <v>146</v>
      </c>
      <c r="B54" s="595"/>
      <c r="C54" s="595"/>
      <c r="D54" s="595"/>
      <c r="E54" s="596"/>
      <c r="F54" s="76"/>
      <c r="G54" s="77" t="s">
        <v>147</v>
      </c>
      <c r="H54" s="77" t="s">
        <v>148</v>
      </c>
      <c r="I54" s="5"/>
      <c r="J54" s="5"/>
      <c r="K54" s="5"/>
      <c r="L54" s="5"/>
      <c r="M54" s="5"/>
      <c r="N54" s="5"/>
      <c r="O54" s="5"/>
      <c r="P54" s="5"/>
      <c r="Q54" s="5"/>
      <c r="R54" s="5"/>
      <c r="S54" s="5"/>
      <c r="T54" s="5"/>
      <c r="U54" s="5"/>
      <c r="V54" s="5"/>
      <c r="W54" s="5"/>
      <c r="X54" s="5"/>
      <c r="Y54" s="5"/>
      <c r="Z54" s="5"/>
    </row>
    <row r="55" spans="1:26" ht="67.5">
      <c r="A55" s="632" t="s">
        <v>149</v>
      </c>
      <c r="B55" s="595"/>
      <c r="C55" s="595"/>
      <c r="D55" s="595"/>
      <c r="E55" s="596"/>
      <c r="F55" s="76"/>
      <c r="G55" s="77" t="s">
        <v>150</v>
      </c>
      <c r="H55" s="77" t="s">
        <v>151</v>
      </c>
      <c r="I55" s="5"/>
      <c r="J55" s="5"/>
      <c r="K55" s="5"/>
      <c r="L55" s="5"/>
      <c r="M55" s="5"/>
      <c r="N55" s="5"/>
      <c r="O55" s="5"/>
      <c r="P55" s="5"/>
      <c r="Q55" s="5"/>
      <c r="R55" s="5"/>
      <c r="S55" s="5"/>
      <c r="T55" s="5"/>
      <c r="U55" s="5"/>
      <c r="V55" s="5"/>
      <c r="W55" s="5"/>
      <c r="X55" s="5"/>
      <c r="Y55" s="5"/>
      <c r="Z55" s="5"/>
    </row>
    <row r="56" spans="1:26" ht="101.25">
      <c r="A56" s="632" t="s">
        <v>152</v>
      </c>
      <c r="B56" s="595"/>
      <c r="C56" s="595"/>
      <c r="D56" s="595"/>
      <c r="E56" s="596"/>
      <c r="F56" s="76"/>
      <c r="G56" s="77" t="s">
        <v>153</v>
      </c>
      <c r="H56" s="77" t="s">
        <v>154</v>
      </c>
      <c r="I56" s="5"/>
      <c r="J56" s="5"/>
      <c r="K56" s="5"/>
      <c r="L56" s="5"/>
      <c r="M56" s="5"/>
      <c r="N56" s="5"/>
      <c r="O56" s="5"/>
      <c r="P56" s="5"/>
      <c r="Q56" s="5"/>
      <c r="R56" s="5"/>
      <c r="S56" s="5"/>
      <c r="T56" s="5"/>
      <c r="U56" s="5"/>
      <c r="V56" s="5"/>
      <c r="W56" s="5"/>
      <c r="X56" s="5"/>
      <c r="Y56" s="5"/>
      <c r="Z56" s="5"/>
    </row>
    <row r="57" spans="1:26" ht="12.75">
      <c r="A57" s="644" t="s">
        <v>155</v>
      </c>
      <c r="B57" s="595"/>
      <c r="C57" s="595"/>
      <c r="D57" s="595"/>
      <c r="E57" s="596"/>
      <c r="F57" s="106">
        <f>SUM(F53:F56)</f>
        <v>0</v>
      </c>
      <c r="G57" s="107"/>
      <c r="H57" s="107"/>
      <c r="I57" s="5"/>
      <c r="J57" s="5"/>
      <c r="K57" s="5"/>
      <c r="L57" s="5"/>
      <c r="M57" s="5"/>
      <c r="N57" s="5"/>
      <c r="O57" s="5"/>
      <c r="P57" s="5"/>
      <c r="Q57" s="5"/>
      <c r="R57" s="5"/>
      <c r="S57" s="5"/>
      <c r="T57" s="5"/>
      <c r="U57" s="5"/>
      <c r="V57" s="5"/>
      <c r="W57" s="5"/>
      <c r="X57" s="5"/>
      <c r="Y57" s="5"/>
      <c r="Z57" s="5"/>
    </row>
    <row r="58" spans="1:26" ht="15.75" customHeight="1">
      <c r="A58" s="645" t="s">
        <v>156</v>
      </c>
      <c r="B58" s="622"/>
      <c r="C58" s="622"/>
      <c r="D58" s="622"/>
      <c r="E58" s="623"/>
      <c r="F58" s="108">
        <f>F57%*$F$24</f>
        <v>0</v>
      </c>
      <c r="G58" s="100" t="s">
        <v>157</v>
      </c>
      <c r="H58" s="87" t="s">
        <v>158</v>
      </c>
      <c r="I58" s="5"/>
      <c r="J58" s="5"/>
      <c r="K58" s="5"/>
      <c r="L58" s="5"/>
      <c r="M58" s="5"/>
      <c r="N58" s="5"/>
      <c r="O58" s="5"/>
      <c r="P58" s="5"/>
      <c r="Q58" s="5"/>
      <c r="R58" s="5"/>
      <c r="S58" s="5"/>
      <c r="T58" s="5"/>
      <c r="U58" s="5"/>
      <c r="V58" s="5"/>
      <c r="W58" s="5"/>
      <c r="X58" s="5"/>
      <c r="Y58" s="5"/>
      <c r="Z58" s="5"/>
    </row>
    <row r="59" spans="1:26" ht="13.5" customHeight="1">
      <c r="A59" s="633" t="s">
        <v>159</v>
      </c>
      <c r="B59" s="634"/>
      <c r="C59" s="634"/>
      <c r="D59" s="634"/>
      <c r="E59" s="635"/>
      <c r="F59" s="82">
        <f>F57+F58</f>
        <v>0</v>
      </c>
      <c r="G59" s="83"/>
      <c r="H59" s="84"/>
      <c r="I59" s="5"/>
      <c r="J59" s="5"/>
      <c r="K59" s="5"/>
      <c r="L59" s="5"/>
      <c r="M59" s="5"/>
      <c r="N59" s="5"/>
      <c r="O59" s="5"/>
      <c r="P59" s="5"/>
      <c r="Q59" s="5"/>
      <c r="R59" s="5"/>
      <c r="S59" s="5"/>
      <c r="T59" s="5"/>
      <c r="U59" s="5"/>
      <c r="V59" s="5"/>
      <c r="W59" s="5"/>
      <c r="X59" s="5"/>
      <c r="Y59" s="5"/>
      <c r="Z59" s="5"/>
    </row>
    <row r="60" spans="1:26" ht="12.75" customHeight="1">
      <c r="A60" s="105"/>
      <c r="B60" s="105"/>
      <c r="C60" s="105"/>
      <c r="D60" s="105"/>
      <c r="E60" s="105"/>
      <c r="F60" s="72"/>
      <c r="G60" s="67"/>
      <c r="H60" s="67"/>
      <c r="I60" s="5"/>
      <c r="J60" s="5"/>
      <c r="K60" s="5"/>
      <c r="L60" s="5"/>
      <c r="M60" s="5"/>
      <c r="N60" s="5"/>
      <c r="O60" s="5"/>
      <c r="P60" s="5"/>
      <c r="Q60" s="5"/>
      <c r="R60" s="5"/>
      <c r="S60" s="5"/>
      <c r="T60" s="5"/>
      <c r="U60" s="5"/>
      <c r="V60" s="5"/>
      <c r="W60" s="5"/>
      <c r="X60" s="5"/>
      <c r="Y60" s="5"/>
      <c r="Z60" s="5"/>
    </row>
    <row r="61" spans="1:26" ht="13.5" customHeight="1">
      <c r="A61" s="646" t="s">
        <v>160</v>
      </c>
      <c r="B61" s="647"/>
      <c r="C61" s="647"/>
      <c r="D61" s="647"/>
      <c r="E61" s="647"/>
      <c r="F61" s="647"/>
      <c r="G61" s="647"/>
      <c r="H61" s="648"/>
      <c r="I61" s="5"/>
      <c r="J61" s="5"/>
      <c r="K61" s="5"/>
      <c r="L61" s="5"/>
      <c r="M61" s="5"/>
      <c r="N61" s="5"/>
      <c r="O61" s="5"/>
      <c r="P61" s="5"/>
      <c r="Q61" s="5"/>
      <c r="R61" s="5"/>
      <c r="S61" s="5"/>
      <c r="T61" s="5"/>
      <c r="U61" s="5"/>
      <c r="V61" s="5"/>
      <c r="W61" s="5"/>
      <c r="X61" s="5"/>
      <c r="Y61" s="5"/>
      <c r="Z61" s="5"/>
    </row>
    <row r="62" spans="1:26" ht="12.75" customHeight="1">
      <c r="A62" s="8"/>
      <c r="B62" s="8"/>
      <c r="C62" s="8"/>
      <c r="D62" s="8"/>
      <c r="E62" s="8"/>
      <c r="F62" s="66"/>
      <c r="G62" s="109"/>
      <c r="H62" s="109"/>
      <c r="I62" s="5"/>
      <c r="J62" s="5"/>
      <c r="K62" s="5"/>
      <c r="L62" s="5"/>
      <c r="M62" s="5"/>
      <c r="N62" s="5"/>
      <c r="O62" s="5"/>
      <c r="P62" s="5"/>
      <c r="Q62" s="5"/>
      <c r="R62" s="5"/>
      <c r="S62" s="5"/>
      <c r="T62" s="5"/>
      <c r="U62" s="5"/>
      <c r="V62" s="5"/>
      <c r="W62" s="5"/>
      <c r="X62" s="5"/>
      <c r="Y62" s="5"/>
      <c r="Z62" s="5"/>
    </row>
    <row r="63" spans="1:26" ht="13.5" customHeight="1">
      <c r="A63" s="641" t="s">
        <v>161</v>
      </c>
      <c r="B63" s="642"/>
      <c r="C63" s="642"/>
      <c r="D63" s="642"/>
      <c r="E63" s="642"/>
      <c r="F63" s="110">
        <f>F24</f>
        <v>0</v>
      </c>
      <c r="G63" s="60"/>
      <c r="H63" s="60"/>
      <c r="I63" s="5"/>
      <c r="J63" s="5"/>
      <c r="K63" s="5"/>
      <c r="L63" s="5"/>
      <c r="M63" s="5"/>
      <c r="N63" s="5"/>
      <c r="O63" s="5"/>
      <c r="P63" s="5"/>
      <c r="Q63" s="5"/>
      <c r="R63" s="5"/>
      <c r="S63" s="5"/>
      <c r="T63" s="5"/>
      <c r="U63" s="5"/>
      <c r="V63" s="5"/>
      <c r="W63" s="5"/>
      <c r="X63" s="5"/>
      <c r="Y63" s="5"/>
      <c r="Z63" s="5"/>
    </row>
    <row r="64" spans="1:26" ht="13.5" customHeight="1">
      <c r="A64" s="641" t="s">
        <v>162</v>
      </c>
      <c r="B64" s="642"/>
      <c r="C64" s="642"/>
      <c r="D64" s="642"/>
      <c r="E64" s="642"/>
      <c r="F64" s="110">
        <f>F32</f>
        <v>0</v>
      </c>
      <c r="G64" s="60"/>
      <c r="H64" s="60"/>
      <c r="I64" s="5"/>
      <c r="J64" s="5"/>
      <c r="K64" s="5"/>
      <c r="L64" s="5"/>
      <c r="M64" s="5"/>
      <c r="N64" s="5"/>
      <c r="O64" s="5"/>
      <c r="P64" s="5"/>
      <c r="Q64" s="5"/>
      <c r="R64" s="5"/>
      <c r="S64" s="5"/>
      <c r="T64" s="5"/>
      <c r="U64" s="5"/>
      <c r="V64" s="5"/>
      <c r="W64" s="5"/>
      <c r="X64" s="5"/>
      <c r="Y64" s="5"/>
      <c r="Z64" s="5"/>
    </row>
    <row r="65" spans="1:26" ht="13.5" customHeight="1">
      <c r="A65" s="641" t="s">
        <v>163</v>
      </c>
      <c r="B65" s="642"/>
      <c r="C65" s="642"/>
      <c r="D65" s="642"/>
      <c r="E65" s="642"/>
      <c r="F65" s="110">
        <f>F38</f>
        <v>0</v>
      </c>
      <c r="G65" s="60"/>
      <c r="H65" s="60"/>
      <c r="I65" s="5"/>
      <c r="J65" s="5"/>
      <c r="K65" s="5"/>
      <c r="L65" s="5"/>
      <c r="M65" s="5"/>
      <c r="N65" s="5"/>
      <c r="O65" s="5"/>
      <c r="P65" s="5"/>
      <c r="Q65" s="5"/>
      <c r="R65" s="5"/>
      <c r="S65" s="5"/>
      <c r="T65" s="5"/>
      <c r="U65" s="5"/>
      <c r="V65" s="5"/>
      <c r="W65" s="5"/>
      <c r="X65" s="5"/>
      <c r="Y65" s="5"/>
      <c r="Z65" s="5"/>
    </row>
    <row r="66" spans="1:26" ht="13.5" customHeight="1">
      <c r="A66" s="641" t="s">
        <v>164</v>
      </c>
      <c r="B66" s="642"/>
      <c r="C66" s="642"/>
      <c r="D66" s="642"/>
      <c r="E66" s="642"/>
      <c r="F66" s="110">
        <f>F49</f>
        <v>0</v>
      </c>
      <c r="G66" s="60"/>
      <c r="H66" s="60"/>
      <c r="I66" s="5"/>
      <c r="J66" s="5"/>
      <c r="K66" s="5"/>
      <c r="L66" s="5"/>
      <c r="M66" s="5"/>
      <c r="N66" s="5"/>
      <c r="O66" s="5"/>
      <c r="P66" s="5"/>
      <c r="Q66" s="5"/>
      <c r="R66" s="5"/>
      <c r="S66" s="5"/>
      <c r="T66" s="5"/>
      <c r="U66" s="5"/>
      <c r="V66" s="5"/>
      <c r="W66" s="5"/>
      <c r="X66" s="5"/>
      <c r="Y66" s="5"/>
      <c r="Z66" s="5"/>
    </row>
    <row r="67" spans="1:26" ht="13.5" customHeight="1">
      <c r="A67" s="641" t="s">
        <v>165</v>
      </c>
      <c r="B67" s="642"/>
      <c r="C67" s="642"/>
      <c r="D67" s="642"/>
      <c r="E67" s="642"/>
      <c r="F67" s="110">
        <f>F59</f>
        <v>0</v>
      </c>
      <c r="G67" s="60"/>
      <c r="H67" s="60"/>
      <c r="I67" s="5"/>
      <c r="J67" s="5"/>
      <c r="K67" s="5"/>
      <c r="L67" s="5"/>
      <c r="M67" s="5"/>
      <c r="N67" s="5"/>
      <c r="O67" s="5"/>
      <c r="P67" s="5"/>
      <c r="Q67" s="5"/>
      <c r="R67" s="5"/>
      <c r="S67" s="5"/>
      <c r="T67" s="5"/>
      <c r="U67" s="5"/>
      <c r="V67" s="5"/>
      <c r="W67" s="5"/>
      <c r="X67" s="5"/>
      <c r="Y67" s="5"/>
      <c r="Z67" s="5"/>
    </row>
    <row r="68" spans="1:26" ht="13.5" customHeight="1">
      <c r="A68" s="633" t="s">
        <v>166</v>
      </c>
      <c r="B68" s="634"/>
      <c r="C68" s="634"/>
      <c r="D68" s="634"/>
      <c r="E68" s="635"/>
      <c r="F68" s="82">
        <f>SUM(F63:F67)</f>
        <v>0</v>
      </c>
      <c r="G68" s="83" t="s">
        <v>71</v>
      </c>
      <c r="H68" s="84"/>
      <c r="I68" s="5"/>
      <c r="J68" s="5"/>
      <c r="K68" s="5"/>
      <c r="L68" s="5"/>
      <c r="M68" s="5"/>
      <c r="N68" s="5"/>
      <c r="O68" s="5"/>
      <c r="P68" s="5"/>
      <c r="Q68" s="5"/>
      <c r="R68" s="5"/>
      <c r="S68" s="5"/>
      <c r="T68" s="5"/>
      <c r="U68" s="5"/>
      <c r="V68" s="5"/>
      <c r="W68" s="5"/>
      <c r="X68" s="5"/>
      <c r="Y68" s="5"/>
      <c r="Z68" s="5"/>
    </row>
    <row r="69" spans="1:26" ht="12.75" customHeight="1">
      <c r="A69" s="111"/>
      <c r="B69" s="111"/>
      <c r="C69" s="111"/>
      <c r="D69" s="111"/>
      <c r="E69" s="111"/>
      <c r="F69" s="112"/>
      <c r="G69" s="112"/>
      <c r="H69" s="112"/>
      <c r="I69" s="5"/>
      <c r="J69" s="5"/>
      <c r="K69" s="5"/>
      <c r="L69" s="5"/>
      <c r="M69" s="5"/>
      <c r="N69" s="5"/>
      <c r="O69" s="5"/>
      <c r="P69" s="5"/>
      <c r="Q69" s="5"/>
      <c r="R69" s="5"/>
      <c r="S69" s="5"/>
      <c r="T69" s="5"/>
      <c r="U69" s="5"/>
      <c r="V69" s="5"/>
      <c r="W69" s="5"/>
      <c r="X69" s="5"/>
      <c r="Y69" s="5"/>
      <c r="Z69" s="5"/>
    </row>
    <row r="70" spans="1:26" ht="12.75" customHeight="1">
      <c r="A70" s="643" t="s">
        <v>167</v>
      </c>
      <c r="B70" s="595"/>
      <c r="C70" s="596"/>
      <c r="D70" s="8"/>
      <c r="E70" s="8"/>
      <c r="F70" s="66"/>
      <c r="G70" s="67"/>
      <c r="H70" s="67"/>
      <c r="I70" s="5"/>
      <c r="J70" s="5"/>
      <c r="K70" s="5"/>
      <c r="L70" s="5"/>
      <c r="M70" s="5"/>
      <c r="N70" s="5"/>
      <c r="O70" s="5"/>
      <c r="P70" s="5"/>
      <c r="Q70" s="5"/>
      <c r="R70" s="5"/>
      <c r="S70" s="5"/>
      <c r="T70" s="5"/>
      <c r="U70" s="5"/>
      <c r="V70" s="5"/>
      <c r="W70" s="5"/>
      <c r="X70" s="5"/>
      <c r="Y70" s="5"/>
      <c r="Z70" s="5"/>
    </row>
    <row r="71" spans="1:26" ht="12.75" customHeight="1">
      <c r="A71" s="5"/>
      <c r="B71" s="5"/>
      <c r="C71" s="5"/>
      <c r="D71" s="5"/>
      <c r="E71" s="5"/>
      <c r="F71" s="5"/>
      <c r="G71" s="113"/>
      <c r="H71" s="113"/>
      <c r="I71" s="5"/>
      <c r="J71" s="5"/>
      <c r="K71" s="5"/>
      <c r="L71" s="5"/>
      <c r="M71" s="5"/>
      <c r="N71" s="5"/>
      <c r="O71" s="5"/>
      <c r="P71" s="5"/>
      <c r="Q71" s="5"/>
      <c r="R71" s="5"/>
      <c r="S71" s="5"/>
      <c r="T71" s="5"/>
      <c r="U71" s="5"/>
      <c r="V71" s="5"/>
      <c r="W71" s="5"/>
      <c r="X71" s="5"/>
      <c r="Y71" s="5"/>
      <c r="Z71" s="5"/>
    </row>
    <row r="72" spans="1:26" ht="12.75" customHeight="1">
      <c r="A72" s="5"/>
      <c r="B72" s="5"/>
      <c r="C72" s="5"/>
      <c r="D72" s="5"/>
      <c r="E72" s="5"/>
      <c r="F72" s="5"/>
      <c r="G72" s="113"/>
      <c r="H72" s="113"/>
      <c r="I72" s="5"/>
      <c r="J72" s="5"/>
      <c r="K72" s="5"/>
      <c r="L72" s="5"/>
      <c r="M72" s="5"/>
      <c r="N72" s="5"/>
      <c r="O72" s="5"/>
      <c r="P72" s="5"/>
      <c r="Q72" s="5"/>
      <c r="R72" s="5"/>
      <c r="S72" s="5"/>
      <c r="T72" s="5"/>
      <c r="U72" s="5"/>
      <c r="V72" s="5"/>
      <c r="W72" s="5"/>
      <c r="X72" s="5"/>
      <c r="Y72" s="5"/>
      <c r="Z72" s="5"/>
    </row>
    <row r="73" spans="1:26" ht="12.75" customHeight="1">
      <c r="A73" s="5"/>
      <c r="B73" s="5"/>
      <c r="C73" s="5"/>
      <c r="D73" s="5"/>
      <c r="E73" s="5"/>
      <c r="F73" s="5"/>
      <c r="G73" s="113"/>
      <c r="H73" s="113"/>
      <c r="I73" s="5"/>
      <c r="J73" s="5"/>
      <c r="K73" s="5"/>
      <c r="L73" s="5"/>
      <c r="M73" s="5"/>
      <c r="N73" s="5"/>
      <c r="O73" s="5"/>
      <c r="P73" s="5"/>
      <c r="Q73" s="5"/>
      <c r="R73" s="5"/>
      <c r="S73" s="5"/>
      <c r="T73" s="5"/>
      <c r="U73" s="5"/>
      <c r="V73" s="5"/>
      <c r="W73" s="5"/>
      <c r="X73" s="5"/>
      <c r="Y73" s="5"/>
      <c r="Z73" s="5"/>
    </row>
    <row r="74" spans="1:26" ht="12.75" customHeight="1">
      <c r="A74" s="5"/>
      <c r="B74" s="5"/>
      <c r="C74" s="5"/>
      <c r="D74" s="5"/>
      <c r="E74" s="5"/>
      <c r="F74" s="5"/>
      <c r="G74" s="113"/>
      <c r="H74" s="113"/>
      <c r="I74" s="5"/>
      <c r="J74" s="5"/>
      <c r="K74" s="5"/>
      <c r="L74" s="5"/>
      <c r="M74" s="5"/>
      <c r="N74" s="5"/>
      <c r="O74" s="5"/>
      <c r="P74" s="5"/>
      <c r="Q74" s="5"/>
      <c r="R74" s="5"/>
      <c r="S74" s="5"/>
      <c r="T74" s="5"/>
      <c r="U74" s="5"/>
      <c r="V74" s="5"/>
      <c r="W74" s="5"/>
      <c r="X74" s="5"/>
      <c r="Y74" s="5"/>
      <c r="Z74" s="5"/>
    </row>
    <row r="75" spans="1:26" ht="12.75" customHeight="1">
      <c r="A75" s="5"/>
      <c r="B75" s="5"/>
      <c r="C75" s="5"/>
      <c r="D75" s="5"/>
      <c r="E75" s="5"/>
      <c r="F75" s="5"/>
      <c r="G75" s="113"/>
      <c r="H75" s="113"/>
      <c r="I75" s="5"/>
      <c r="J75" s="5"/>
      <c r="K75" s="5"/>
      <c r="L75" s="5"/>
      <c r="M75" s="5"/>
      <c r="N75" s="5"/>
      <c r="O75" s="5"/>
      <c r="P75" s="5"/>
      <c r="Q75" s="5"/>
      <c r="R75" s="5"/>
      <c r="S75" s="5"/>
      <c r="T75" s="5"/>
      <c r="U75" s="5"/>
      <c r="V75" s="5"/>
      <c r="W75" s="5"/>
      <c r="X75" s="5"/>
      <c r="Y75" s="5"/>
      <c r="Z75" s="5"/>
    </row>
    <row r="76" spans="1:26" ht="12.75" customHeight="1">
      <c r="A76" s="5"/>
      <c r="B76" s="5"/>
      <c r="C76" s="5"/>
      <c r="D76" s="5"/>
      <c r="E76" s="5"/>
      <c r="F76" s="5"/>
      <c r="G76" s="113"/>
      <c r="H76" s="113"/>
      <c r="I76" s="5"/>
      <c r="J76" s="5"/>
      <c r="K76" s="5"/>
      <c r="L76" s="5"/>
      <c r="M76" s="5"/>
      <c r="N76" s="5"/>
      <c r="O76" s="5"/>
      <c r="P76" s="5"/>
      <c r="Q76" s="5"/>
      <c r="R76" s="5"/>
      <c r="S76" s="5"/>
      <c r="T76" s="5"/>
      <c r="U76" s="5"/>
      <c r="V76" s="5"/>
      <c r="W76" s="5"/>
      <c r="X76" s="5"/>
      <c r="Y76" s="5"/>
      <c r="Z76" s="5"/>
    </row>
    <row r="77" spans="1:26" ht="12.75" customHeight="1">
      <c r="A77" s="5"/>
      <c r="B77" s="5"/>
      <c r="C77" s="5"/>
      <c r="D77" s="5"/>
      <c r="E77" s="5"/>
      <c r="F77" s="5"/>
      <c r="G77" s="113"/>
      <c r="H77" s="113"/>
      <c r="I77" s="5"/>
      <c r="J77" s="5"/>
      <c r="K77" s="5"/>
      <c r="L77" s="5"/>
      <c r="M77" s="5"/>
      <c r="N77" s="5"/>
      <c r="O77" s="5"/>
      <c r="P77" s="5"/>
      <c r="Q77" s="5"/>
      <c r="R77" s="5"/>
      <c r="S77" s="5"/>
      <c r="T77" s="5"/>
      <c r="U77" s="5"/>
      <c r="V77" s="5"/>
      <c r="W77" s="5"/>
      <c r="X77" s="5"/>
      <c r="Y77" s="5"/>
      <c r="Z77" s="5"/>
    </row>
    <row r="78" spans="1:26" ht="12.75" customHeight="1">
      <c r="A78" s="5"/>
      <c r="B78" s="5"/>
      <c r="C78" s="5"/>
      <c r="D78" s="5"/>
      <c r="E78" s="5"/>
      <c r="F78" s="5"/>
      <c r="G78" s="113"/>
      <c r="H78" s="113"/>
      <c r="I78" s="5"/>
      <c r="J78" s="5"/>
      <c r="K78" s="5"/>
      <c r="L78" s="5"/>
      <c r="M78" s="5"/>
      <c r="N78" s="5"/>
      <c r="O78" s="5"/>
      <c r="P78" s="5"/>
      <c r="Q78" s="5"/>
      <c r="R78" s="5"/>
      <c r="S78" s="5"/>
      <c r="T78" s="5"/>
      <c r="U78" s="5"/>
      <c r="V78" s="5"/>
      <c r="W78" s="5"/>
      <c r="X78" s="5"/>
      <c r="Y78" s="5"/>
      <c r="Z78" s="5"/>
    </row>
    <row r="79" spans="1:26" ht="12.75" customHeight="1">
      <c r="A79" s="5"/>
      <c r="B79" s="5"/>
      <c r="C79" s="5"/>
      <c r="D79" s="5"/>
      <c r="E79" s="5"/>
      <c r="F79" s="5"/>
      <c r="G79" s="113"/>
      <c r="H79" s="113"/>
      <c r="I79" s="5"/>
      <c r="J79" s="5"/>
      <c r="K79" s="5"/>
      <c r="L79" s="5"/>
      <c r="M79" s="5"/>
      <c r="N79" s="5"/>
      <c r="O79" s="5"/>
      <c r="P79" s="5"/>
      <c r="Q79" s="5"/>
      <c r="R79" s="5"/>
      <c r="S79" s="5"/>
      <c r="T79" s="5"/>
      <c r="U79" s="5"/>
      <c r="V79" s="5"/>
      <c r="W79" s="5"/>
      <c r="X79" s="5"/>
      <c r="Y79" s="5"/>
      <c r="Z79" s="5"/>
    </row>
    <row r="80" spans="1:26" ht="12.75" customHeight="1">
      <c r="A80" s="5"/>
      <c r="B80" s="5"/>
      <c r="C80" s="5"/>
      <c r="D80" s="5"/>
      <c r="E80" s="5"/>
      <c r="F80" s="5"/>
      <c r="G80" s="113"/>
      <c r="H80" s="113"/>
      <c r="I80" s="5"/>
      <c r="J80" s="5"/>
      <c r="K80" s="5"/>
      <c r="L80" s="5"/>
      <c r="M80" s="5"/>
      <c r="N80" s="5"/>
      <c r="O80" s="5"/>
      <c r="P80" s="5"/>
      <c r="Q80" s="5"/>
      <c r="R80" s="5"/>
      <c r="S80" s="5"/>
      <c r="T80" s="5"/>
      <c r="U80" s="5"/>
      <c r="V80" s="5"/>
      <c r="W80" s="5"/>
      <c r="X80" s="5"/>
      <c r="Y80" s="5"/>
      <c r="Z80" s="5"/>
    </row>
    <row r="81" spans="1:26" ht="12.75" customHeight="1">
      <c r="A81" s="5"/>
      <c r="B81" s="5"/>
      <c r="C81" s="5"/>
      <c r="D81" s="5"/>
      <c r="E81" s="5"/>
      <c r="F81" s="5"/>
      <c r="G81" s="113"/>
      <c r="H81" s="113"/>
      <c r="I81" s="5"/>
      <c r="J81" s="5"/>
      <c r="K81" s="5"/>
      <c r="L81" s="5"/>
      <c r="M81" s="5"/>
      <c r="N81" s="5"/>
      <c r="O81" s="5"/>
      <c r="P81" s="5"/>
      <c r="Q81" s="5"/>
      <c r="R81" s="5"/>
      <c r="S81" s="5"/>
      <c r="T81" s="5"/>
      <c r="U81" s="5"/>
      <c r="V81" s="5"/>
      <c r="W81" s="5"/>
      <c r="X81" s="5"/>
      <c r="Y81" s="5"/>
      <c r="Z81" s="5"/>
    </row>
    <row r="82" spans="1:26" ht="12.75" customHeight="1">
      <c r="A82" s="5"/>
      <c r="B82" s="5"/>
      <c r="C82" s="5"/>
      <c r="D82" s="5"/>
      <c r="E82" s="5"/>
      <c r="F82" s="5"/>
      <c r="G82" s="113"/>
      <c r="H82" s="113"/>
      <c r="I82" s="5"/>
      <c r="J82" s="5"/>
      <c r="K82" s="5"/>
      <c r="L82" s="5"/>
      <c r="M82" s="5"/>
      <c r="N82" s="5"/>
      <c r="O82" s="5"/>
      <c r="P82" s="5"/>
      <c r="Q82" s="5"/>
      <c r="R82" s="5"/>
      <c r="S82" s="5"/>
      <c r="T82" s="5"/>
      <c r="U82" s="5"/>
      <c r="V82" s="5"/>
      <c r="W82" s="5"/>
      <c r="X82" s="5"/>
      <c r="Y82" s="5"/>
      <c r="Z82" s="5"/>
    </row>
    <row r="83" spans="1:26" ht="12.75" customHeight="1">
      <c r="A83" s="5"/>
      <c r="B83" s="5"/>
      <c r="C83" s="5"/>
      <c r="D83" s="5"/>
      <c r="E83" s="5"/>
      <c r="F83" s="5"/>
      <c r="G83" s="113"/>
      <c r="H83" s="113"/>
      <c r="I83" s="5"/>
      <c r="J83" s="5"/>
      <c r="K83" s="5"/>
      <c r="L83" s="5"/>
      <c r="M83" s="5"/>
      <c r="N83" s="5"/>
      <c r="O83" s="5"/>
      <c r="P83" s="5"/>
      <c r="Q83" s="5"/>
      <c r="R83" s="5"/>
      <c r="S83" s="5"/>
      <c r="T83" s="5"/>
      <c r="U83" s="5"/>
      <c r="V83" s="5"/>
      <c r="W83" s="5"/>
      <c r="X83" s="5"/>
      <c r="Y83" s="5"/>
      <c r="Z83" s="5"/>
    </row>
    <row r="84" spans="1:26" ht="12.75" customHeight="1">
      <c r="A84" s="5"/>
      <c r="B84" s="5"/>
      <c r="C84" s="5"/>
      <c r="D84" s="5"/>
      <c r="E84" s="5"/>
      <c r="F84" s="5"/>
      <c r="G84" s="113"/>
      <c r="H84" s="113"/>
      <c r="I84" s="5"/>
      <c r="J84" s="5"/>
      <c r="K84" s="5"/>
      <c r="L84" s="5"/>
      <c r="M84" s="5"/>
      <c r="N84" s="5"/>
      <c r="O84" s="5"/>
      <c r="P84" s="5"/>
      <c r="Q84" s="5"/>
      <c r="R84" s="5"/>
      <c r="S84" s="5"/>
      <c r="T84" s="5"/>
      <c r="U84" s="5"/>
      <c r="V84" s="5"/>
      <c r="W84" s="5"/>
      <c r="X84" s="5"/>
      <c r="Y84" s="5"/>
      <c r="Z84" s="5"/>
    </row>
    <row r="85" spans="1:26" ht="12.75" customHeight="1">
      <c r="A85" s="5"/>
      <c r="B85" s="5"/>
      <c r="C85" s="5"/>
      <c r="D85" s="5"/>
      <c r="E85" s="5"/>
      <c r="F85" s="5"/>
      <c r="G85" s="113"/>
      <c r="H85" s="113"/>
      <c r="I85" s="5"/>
      <c r="J85" s="5"/>
      <c r="K85" s="5"/>
      <c r="L85" s="5"/>
      <c r="M85" s="5"/>
      <c r="N85" s="5"/>
      <c r="O85" s="5"/>
      <c r="P85" s="5"/>
      <c r="Q85" s="5"/>
      <c r="R85" s="5"/>
      <c r="S85" s="5"/>
      <c r="T85" s="5"/>
      <c r="U85" s="5"/>
      <c r="V85" s="5"/>
      <c r="W85" s="5"/>
      <c r="X85" s="5"/>
      <c r="Y85" s="5"/>
      <c r="Z85" s="5"/>
    </row>
    <row r="86" spans="1:26" ht="12.75" customHeight="1">
      <c r="A86" s="5"/>
      <c r="B86" s="5"/>
      <c r="C86" s="5"/>
      <c r="D86" s="5"/>
      <c r="E86" s="5"/>
      <c r="F86" s="5"/>
      <c r="G86" s="113"/>
      <c r="H86" s="113"/>
      <c r="I86" s="5"/>
      <c r="J86" s="5"/>
      <c r="K86" s="5"/>
      <c r="L86" s="5"/>
      <c r="M86" s="5"/>
      <c r="N86" s="5"/>
      <c r="O86" s="5"/>
      <c r="P86" s="5"/>
      <c r="Q86" s="5"/>
      <c r="R86" s="5"/>
      <c r="S86" s="5"/>
      <c r="T86" s="5"/>
      <c r="U86" s="5"/>
      <c r="V86" s="5"/>
      <c r="W86" s="5"/>
      <c r="X86" s="5"/>
      <c r="Y86" s="5"/>
      <c r="Z86" s="5"/>
    </row>
    <row r="87" spans="1:26" ht="12.75" customHeight="1">
      <c r="A87" s="5"/>
      <c r="B87" s="5"/>
      <c r="C87" s="5"/>
      <c r="D87" s="5"/>
      <c r="E87" s="5"/>
      <c r="F87" s="5"/>
      <c r="G87" s="113"/>
      <c r="H87" s="113"/>
      <c r="I87" s="5"/>
      <c r="J87" s="5"/>
      <c r="K87" s="5"/>
      <c r="L87" s="5"/>
      <c r="M87" s="5"/>
      <c r="N87" s="5"/>
      <c r="O87" s="5"/>
      <c r="P87" s="5"/>
      <c r="Q87" s="5"/>
      <c r="R87" s="5"/>
      <c r="S87" s="5"/>
      <c r="T87" s="5"/>
      <c r="U87" s="5"/>
      <c r="V87" s="5"/>
      <c r="W87" s="5"/>
      <c r="X87" s="5"/>
      <c r="Y87" s="5"/>
      <c r="Z87" s="5"/>
    </row>
    <row r="88" spans="1:26" ht="12.75" customHeight="1">
      <c r="A88" s="5"/>
      <c r="B88" s="5"/>
      <c r="C88" s="5"/>
      <c r="D88" s="5"/>
      <c r="E88" s="5"/>
      <c r="F88" s="5"/>
      <c r="G88" s="113"/>
      <c r="H88" s="113"/>
      <c r="I88" s="5"/>
      <c r="J88" s="5"/>
      <c r="K88" s="5"/>
      <c r="L88" s="5"/>
      <c r="M88" s="5"/>
      <c r="N88" s="5"/>
      <c r="O88" s="5"/>
      <c r="P88" s="5"/>
      <c r="Q88" s="5"/>
      <c r="R88" s="5"/>
      <c r="S88" s="5"/>
      <c r="T88" s="5"/>
      <c r="U88" s="5"/>
      <c r="V88" s="5"/>
      <c r="W88" s="5"/>
      <c r="X88" s="5"/>
      <c r="Y88" s="5"/>
      <c r="Z88" s="5"/>
    </row>
    <row r="89" spans="1:26" ht="12.75" customHeight="1">
      <c r="A89" s="5"/>
      <c r="B89" s="5"/>
      <c r="C89" s="5"/>
      <c r="D89" s="5"/>
      <c r="E89" s="5"/>
      <c r="F89" s="5"/>
      <c r="G89" s="113"/>
      <c r="H89" s="113"/>
      <c r="I89" s="5"/>
      <c r="J89" s="5"/>
      <c r="K89" s="5"/>
      <c r="L89" s="5"/>
      <c r="M89" s="5"/>
      <c r="N89" s="5"/>
      <c r="O89" s="5"/>
      <c r="P89" s="5"/>
      <c r="Q89" s="5"/>
      <c r="R89" s="5"/>
      <c r="S89" s="5"/>
      <c r="T89" s="5"/>
      <c r="U89" s="5"/>
      <c r="V89" s="5"/>
      <c r="W89" s="5"/>
      <c r="X89" s="5"/>
      <c r="Y89" s="5"/>
      <c r="Z89" s="5"/>
    </row>
    <row r="90" spans="1:26" ht="12.75" customHeight="1">
      <c r="A90" s="5"/>
      <c r="B90" s="5"/>
      <c r="C90" s="5"/>
      <c r="D90" s="5"/>
      <c r="E90" s="5"/>
      <c r="F90" s="5"/>
      <c r="G90" s="113"/>
      <c r="H90" s="113"/>
      <c r="I90" s="5"/>
      <c r="J90" s="5"/>
      <c r="K90" s="5"/>
      <c r="L90" s="5"/>
      <c r="M90" s="5"/>
      <c r="N90" s="5"/>
      <c r="O90" s="5"/>
      <c r="P90" s="5"/>
      <c r="Q90" s="5"/>
      <c r="R90" s="5"/>
      <c r="S90" s="5"/>
      <c r="T90" s="5"/>
      <c r="U90" s="5"/>
      <c r="V90" s="5"/>
      <c r="W90" s="5"/>
      <c r="X90" s="5"/>
      <c r="Y90" s="5"/>
      <c r="Z90" s="5"/>
    </row>
    <row r="91" spans="1:26" ht="12.75" customHeight="1">
      <c r="A91" s="5"/>
      <c r="B91" s="5"/>
      <c r="C91" s="5"/>
      <c r="D91" s="5"/>
      <c r="E91" s="5"/>
      <c r="F91" s="5"/>
      <c r="G91" s="113"/>
      <c r="H91" s="113"/>
      <c r="I91" s="5"/>
      <c r="J91" s="5"/>
      <c r="K91" s="5"/>
      <c r="L91" s="5"/>
      <c r="M91" s="5"/>
      <c r="N91" s="5"/>
      <c r="O91" s="5"/>
      <c r="P91" s="5"/>
      <c r="Q91" s="5"/>
      <c r="R91" s="5"/>
      <c r="S91" s="5"/>
      <c r="T91" s="5"/>
      <c r="U91" s="5"/>
      <c r="V91" s="5"/>
      <c r="W91" s="5"/>
      <c r="X91" s="5"/>
      <c r="Y91" s="5"/>
      <c r="Z91" s="5"/>
    </row>
    <row r="92" spans="1:26" ht="12.75" customHeight="1">
      <c r="A92" s="5"/>
      <c r="B92" s="5"/>
      <c r="C92" s="5"/>
      <c r="D92" s="5"/>
      <c r="E92" s="5"/>
      <c r="F92" s="5"/>
      <c r="G92" s="113"/>
      <c r="H92" s="113"/>
      <c r="I92" s="5"/>
      <c r="J92" s="5"/>
      <c r="K92" s="5"/>
      <c r="L92" s="5"/>
      <c r="M92" s="5"/>
      <c r="N92" s="5"/>
      <c r="O92" s="5"/>
      <c r="P92" s="5"/>
      <c r="Q92" s="5"/>
      <c r="R92" s="5"/>
      <c r="S92" s="5"/>
      <c r="T92" s="5"/>
      <c r="U92" s="5"/>
      <c r="V92" s="5"/>
      <c r="W92" s="5"/>
      <c r="X92" s="5"/>
      <c r="Y92" s="5"/>
      <c r="Z92" s="5"/>
    </row>
    <row r="93" spans="1:26" ht="12.75" customHeight="1">
      <c r="A93" s="5"/>
      <c r="B93" s="5"/>
      <c r="C93" s="5"/>
      <c r="D93" s="5"/>
      <c r="E93" s="5"/>
      <c r="F93" s="5"/>
      <c r="G93" s="113"/>
      <c r="H93" s="113"/>
      <c r="I93" s="5"/>
      <c r="J93" s="5"/>
      <c r="K93" s="5"/>
      <c r="L93" s="5"/>
      <c r="M93" s="5"/>
      <c r="N93" s="5"/>
      <c r="O93" s="5"/>
      <c r="P93" s="5"/>
      <c r="Q93" s="5"/>
      <c r="R93" s="5"/>
      <c r="S93" s="5"/>
      <c r="T93" s="5"/>
      <c r="U93" s="5"/>
      <c r="V93" s="5"/>
      <c r="W93" s="5"/>
      <c r="X93" s="5"/>
      <c r="Y93" s="5"/>
      <c r="Z93" s="5"/>
    </row>
    <row r="94" spans="1:26" ht="12.75" customHeight="1">
      <c r="A94" s="5"/>
      <c r="B94" s="5"/>
      <c r="C94" s="5"/>
      <c r="D94" s="5"/>
      <c r="E94" s="5"/>
      <c r="F94" s="5"/>
      <c r="G94" s="113"/>
      <c r="H94" s="113"/>
      <c r="I94" s="5"/>
      <c r="J94" s="5"/>
      <c r="K94" s="5"/>
      <c r="L94" s="5"/>
      <c r="M94" s="5"/>
      <c r="N94" s="5"/>
      <c r="O94" s="5"/>
      <c r="P94" s="5"/>
      <c r="Q94" s="5"/>
      <c r="R94" s="5"/>
      <c r="S94" s="5"/>
      <c r="T94" s="5"/>
      <c r="U94" s="5"/>
      <c r="V94" s="5"/>
      <c r="W94" s="5"/>
      <c r="X94" s="5"/>
      <c r="Y94" s="5"/>
      <c r="Z94" s="5"/>
    </row>
    <row r="95" spans="1:26" ht="12.75" customHeight="1">
      <c r="A95" s="5"/>
      <c r="B95" s="5"/>
      <c r="C95" s="5"/>
      <c r="D95" s="5"/>
      <c r="E95" s="5"/>
      <c r="F95" s="5"/>
      <c r="G95" s="113"/>
      <c r="H95" s="113"/>
      <c r="I95" s="5"/>
      <c r="J95" s="5"/>
      <c r="K95" s="5"/>
      <c r="L95" s="5"/>
      <c r="M95" s="5"/>
      <c r="N95" s="5"/>
      <c r="O95" s="5"/>
      <c r="P95" s="5"/>
      <c r="Q95" s="5"/>
      <c r="R95" s="5"/>
      <c r="S95" s="5"/>
      <c r="T95" s="5"/>
      <c r="U95" s="5"/>
      <c r="V95" s="5"/>
      <c r="W95" s="5"/>
      <c r="X95" s="5"/>
      <c r="Y95" s="5"/>
      <c r="Z95" s="5"/>
    </row>
    <row r="96" spans="1:26" ht="12.75" customHeight="1">
      <c r="A96" s="5"/>
      <c r="B96" s="5"/>
      <c r="C96" s="5"/>
      <c r="D96" s="5"/>
      <c r="E96" s="5"/>
      <c r="F96" s="5"/>
      <c r="G96" s="113"/>
      <c r="H96" s="113"/>
      <c r="I96" s="5"/>
      <c r="J96" s="5"/>
      <c r="K96" s="5"/>
      <c r="L96" s="5"/>
      <c r="M96" s="5"/>
      <c r="N96" s="5"/>
      <c r="O96" s="5"/>
      <c r="P96" s="5"/>
      <c r="Q96" s="5"/>
      <c r="R96" s="5"/>
      <c r="S96" s="5"/>
      <c r="T96" s="5"/>
      <c r="U96" s="5"/>
      <c r="V96" s="5"/>
      <c r="W96" s="5"/>
      <c r="X96" s="5"/>
      <c r="Y96" s="5"/>
      <c r="Z96" s="5"/>
    </row>
    <row r="97" spans="1:26" ht="12.75" customHeight="1">
      <c r="A97" s="5"/>
      <c r="B97" s="5"/>
      <c r="C97" s="5"/>
      <c r="D97" s="5"/>
      <c r="E97" s="5"/>
      <c r="F97" s="5"/>
      <c r="G97" s="113"/>
      <c r="H97" s="113"/>
      <c r="I97" s="5"/>
      <c r="J97" s="5"/>
      <c r="K97" s="5"/>
      <c r="L97" s="5"/>
      <c r="M97" s="5"/>
      <c r="N97" s="5"/>
      <c r="O97" s="5"/>
      <c r="P97" s="5"/>
      <c r="Q97" s="5"/>
      <c r="R97" s="5"/>
      <c r="S97" s="5"/>
      <c r="T97" s="5"/>
      <c r="U97" s="5"/>
      <c r="V97" s="5"/>
      <c r="W97" s="5"/>
      <c r="X97" s="5"/>
      <c r="Y97" s="5"/>
      <c r="Z97" s="5"/>
    </row>
    <row r="98" spans="1:26" ht="12.75" customHeight="1">
      <c r="A98" s="5"/>
      <c r="B98" s="5"/>
      <c r="C98" s="5"/>
      <c r="D98" s="5"/>
      <c r="E98" s="5"/>
      <c r="F98" s="5"/>
      <c r="G98" s="113"/>
      <c r="H98" s="113"/>
      <c r="I98" s="5"/>
      <c r="J98" s="5"/>
      <c r="K98" s="5"/>
      <c r="L98" s="5"/>
      <c r="M98" s="5"/>
      <c r="N98" s="5"/>
      <c r="O98" s="5"/>
      <c r="P98" s="5"/>
      <c r="Q98" s="5"/>
      <c r="R98" s="5"/>
      <c r="S98" s="5"/>
      <c r="T98" s="5"/>
      <c r="U98" s="5"/>
      <c r="V98" s="5"/>
      <c r="W98" s="5"/>
      <c r="X98" s="5"/>
      <c r="Y98" s="5"/>
      <c r="Z98" s="5"/>
    </row>
    <row r="99" spans="1:26" ht="12.75" customHeight="1">
      <c r="A99" s="5"/>
      <c r="B99" s="5"/>
      <c r="C99" s="5"/>
      <c r="D99" s="5"/>
      <c r="E99" s="5"/>
      <c r="F99" s="5"/>
      <c r="G99" s="113"/>
      <c r="H99" s="113"/>
      <c r="I99" s="5"/>
      <c r="J99" s="5"/>
      <c r="K99" s="5"/>
      <c r="L99" s="5"/>
      <c r="M99" s="5"/>
      <c r="N99" s="5"/>
      <c r="O99" s="5"/>
      <c r="P99" s="5"/>
      <c r="Q99" s="5"/>
      <c r="R99" s="5"/>
      <c r="S99" s="5"/>
      <c r="T99" s="5"/>
      <c r="U99" s="5"/>
      <c r="V99" s="5"/>
      <c r="W99" s="5"/>
      <c r="X99" s="5"/>
      <c r="Y99" s="5"/>
      <c r="Z99" s="5"/>
    </row>
    <row r="100" spans="1:26" ht="12.75" customHeight="1">
      <c r="A100" s="5"/>
      <c r="B100" s="5"/>
      <c r="C100" s="5"/>
      <c r="D100" s="5"/>
      <c r="E100" s="5"/>
      <c r="F100" s="5"/>
      <c r="G100" s="113"/>
      <c r="H100" s="113"/>
      <c r="I100" s="5"/>
      <c r="J100" s="5"/>
      <c r="K100" s="5"/>
      <c r="L100" s="5"/>
      <c r="M100" s="5"/>
      <c r="N100" s="5"/>
      <c r="O100" s="5"/>
      <c r="P100" s="5"/>
      <c r="Q100" s="5"/>
      <c r="R100" s="5"/>
      <c r="S100" s="5"/>
      <c r="T100" s="5"/>
      <c r="U100" s="5"/>
      <c r="V100" s="5"/>
      <c r="W100" s="5"/>
      <c r="X100" s="5"/>
      <c r="Y100" s="5"/>
      <c r="Z100" s="5"/>
    </row>
    <row r="101" spans="1:26" ht="12.75" customHeight="1">
      <c r="A101" s="5"/>
      <c r="B101" s="5"/>
      <c r="C101" s="5"/>
      <c r="D101" s="5"/>
      <c r="E101" s="5"/>
      <c r="F101" s="5"/>
      <c r="G101" s="113"/>
      <c r="H101" s="113"/>
      <c r="I101" s="5"/>
      <c r="J101" s="5"/>
      <c r="K101" s="5"/>
      <c r="L101" s="5"/>
      <c r="M101" s="5"/>
      <c r="N101" s="5"/>
      <c r="O101" s="5"/>
      <c r="P101" s="5"/>
      <c r="Q101" s="5"/>
      <c r="R101" s="5"/>
      <c r="S101" s="5"/>
      <c r="T101" s="5"/>
      <c r="U101" s="5"/>
      <c r="V101" s="5"/>
      <c r="W101" s="5"/>
      <c r="X101" s="5"/>
      <c r="Y101" s="5"/>
      <c r="Z101" s="5"/>
    </row>
    <row r="102" spans="1:26" ht="12.75" customHeight="1">
      <c r="A102" s="5"/>
      <c r="B102" s="5"/>
      <c r="C102" s="5"/>
      <c r="D102" s="5"/>
      <c r="E102" s="5"/>
      <c r="F102" s="5"/>
      <c r="G102" s="113"/>
      <c r="H102" s="113"/>
      <c r="I102" s="5"/>
      <c r="J102" s="5"/>
      <c r="K102" s="5"/>
      <c r="L102" s="5"/>
      <c r="M102" s="5"/>
      <c r="N102" s="5"/>
      <c r="O102" s="5"/>
      <c r="P102" s="5"/>
      <c r="Q102" s="5"/>
      <c r="R102" s="5"/>
      <c r="S102" s="5"/>
      <c r="T102" s="5"/>
      <c r="U102" s="5"/>
      <c r="V102" s="5"/>
      <c r="W102" s="5"/>
      <c r="X102" s="5"/>
      <c r="Y102" s="5"/>
      <c r="Z102" s="5"/>
    </row>
    <row r="103" spans="1:26" ht="12.75" customHeight="1">
      <c r="A103" s="5"/>
      <c r="B103" s="5"/>
      <c r="C103" s="5"/>
      <c r="D103" s="5"/>
      <c r="E103" s="5"/>
      <c r="F103" s="5"/>
      <c r="G103" s="113"/>
      <c r="H103" s="113"/>
      <c r="I103" s="5"/>
      <c r="J103" s="5"/>
      <c r="K103" s="5"/>
      <c r="L103" s="5"/>
      <c r="M103" s="5"/>
      <c r="N103" s="5"/>
      <c r="O103" s="5"/>
      <c r="P103" s="5"/>
      <c r="Q103" s="5"/>
      <c r="R103" s="5"/>
      <c r="S103" s="5"/>
      <c r="T103" s="5"/>
      <c r="U103" s="5"/>
      <c r="V103" s="5"/>
      <c r="W103" s="5"/>
      <c r="X103" s="5"/>
      <c r="Y103" s="5"/>
      <c r="Z103" s="5"/>
    </row>
    <row r="104" spans="1:26" ht="12.75" customHeight="1">
      <c r="A104" s="5"/>
      <c r="B104" s="5"/>
      <c r="C104" s="5"/>
      <c r="D104" s="5"/>
      <c r="E104" s="5"/>
      <c r="F104" s="5"/>
      <c r="G104" s="113"/>
      <c r="H104" s="113"/>
      <c r="I104" s="5"/>
      <c r="J104" s="5"/>
      <c r="K104" s="5"/>
      <c r="L104" s="5"/>
      <c r="M104" s="5"/>
      <c r="N104" s="5"/>
      <c r="O104" s="5"/>
      <c r="P104" s="5"/>
      <c r="Q104" s="5"/>
      <c r="R104" s="5"/>
      <c r="S104" s="5"/>
      <c r="T104" s="5"/>
      <c r="U104" s="5"/>
      <c r="V104" s="5"/>
      <c r="W104" s="5"/>
      <c r="X104" s="5"/>
      <c r="Y104" s="5"/>
      <c r="Z104" s="5"/>
    </row>
    <row r="105" spans="1:26" ht="12.75" customHeight="1">
      <c r="A105" s="5"/>
      <c r="B105" s="5"/>
      <c r="C105" s="5"/>
      <c r="D105" s="5"/>
      <c r="E105" s="5"/>
      <c r="F105" s="5"/>
      <c r="G105" s="113"/>
      <c r="H105" s="113"/>
      <c r="I105" s="5"/>
      <c r="J105" s="5"/>
      <c r="K105" s="5"/>
      <c r="L105" s="5"/>
      <c r="M105" s="5"/>
      <c r="N105" s="5"/>
      <c r="O105" s="5"/>
      <c r="P105" s="5"/>
      <c r="Q105" s="5"/>
      <c r="R105" s="5"/>
      <c r="S105" s="5"/>
      <c r="T105" s="5"/>
      <c r="U105" s="5"/>
      <c r="V105" s="5"/>
      <c r="W105" s="5"/>
      <c r="X105" s="5"/>
      <c r="Y105" s="5"/>
      <c r="Z105" s="5"/>
    </row>
    <row r="106" spans="1:26" ht="12.75" customHeight="1">
      <c r="A106" s="5"/>
      <c r="B106" s="5"/>
      <c r="C106" s="5"/>
      <c r="D106" s="5"/>
      <c r="E106" s="5"/>
      <c r="F106" s="5"/>
      <c r="G106" s="113"/>
      <c r="H106" s="113"/>
      <c r="I106" s="5"/>
      <c r="J106" s="5"/>
      <c r="K106" s="5"/>
      <c r="L106" s="5"/>
      <c r="M106" s="5"/>
      <c r="N106" s="5"/>
      <c r="O106" s="5"/>
      <c r="P106" s="5"/>
      <c r="Q106" s="5"/>
      <c r="R106" s="5"/>
      <c r="S106" s="5"/>
      <c r="T106" s="5"/>
      <c r="U106" s="5"/>
      <c r="V106" s="5"/>
      <c r="W106" s="5"/>
      <c r="X106" s="5"/>
      <c r="Y106" s="5"/>
      <c r="Z106" s="5"/>
    </row>
    <row r="107" spans="1:26" ht="12.75" customHeight="1">
      <c r="A107" s="5"/>
      <c r="B107" s="5"/>
      <c r="C107" s="5"/>
      <c r="D107" s="5"/>
      <c r="E107" s="5"/>
      <c r="F107" s="5"/>
      <c r="G107" s="113"/>
      <c r="H107" s="113"/>
      <c r="I107" s="5"/>
      <c r="J107" s="5"/>
      <c r="K107" s="5"/>
      <c r="L107" s="5"/>
      <c r="M107" s="5"/>
      <c r="N107" s="5"/>
      <c r="O107" s="5"/>
      <c r="P107" s="5"/>
      <c r="Q107" s="5"/>
      <c r="R107" s="5"/>
      <c r="S107" s="5"/>
      <c r="T107" s="5"/>
      <c r="U107" s="5"/>
      <c r="V107" s="5"/>
      <c r="W107" s="5"/>
      <c r="X107" s="5"/>
      <c r="Y107" s="5"/>
      <c r="Z107" s="5"/>
    </row>
    <row r="108" spans="1:26" ht="12.75" customHeight="1">
      <c r="A108" s="5"/>
      <c r="B108" s="5"/>
      <c r="C108" s="5"/>
      <c r="D108" s="5"/>
      <c r="E108" s="5"/>
      <c r="F108" s="5"/>
      <c r="G108" s="113"/>
      <c r="H108" s="113"/>
      <c r="I108" s="5"/>
      <c r="J108" s="5"/>
      <c r="K108" s="5"/>
      <c r="L108" s="5"/>
      <c r="M108" s="5"/>
      <c r="N108" s="5"/>
      <c r="O108" s="5"/>
      <c r="P108" s="5"/>
      <c r="Q108" s="5"/>
      <c r="R108" s="5"/>
      <c r="S108" s="5"/>
      <c r="T108" s="5"/>
      <c r="U108" s="5"/>
      <c r="V108" s="5"/>
      <c r="W108" s="5"/>
      <c r="X108" s="5"/>
      <c r="Y108" s="5"/>
      <c r="Z108" s="5"/>
    </row>
    <row r="109" spans="1:26" ht="12.75" customHeight="1">
      <c r="A109" s="5"/>
      <c r="B109" s="5"/>
      <c r="C109" s="5"/>
      <c r="D109" s="5"/>
      <c r="E109" s="5"/>
      <c r="F109" s="5"/>
      <c r="G109" s="113"/>
      <c r="H109" s="113"/>
      <c r="I109" s="5"/>
      <c r="J109" s="5"/>
      <c r="K109" s="5"/>
      <c r="L109" s="5"/>
      <c r="M109" s="5"/>
      <c r="N109" s="5"/>
      <c r="O109" s="5"/>
      <c r="P109" s="5"/>
      <c r="Q109" s="5"/>
      <c r="R109" s="5"/>
      <c r="S109" s="5"/>
      <c r="T109" s="5"/>
      <c r="U109" s="5"/>
      <c r="V109" s="5"/>
      <c r="W109" s="5"/>
      <c r="X109" s="5"/>
      <c r="Y109" s="5"/>
      <c r="Z109" s="5"/>
    </row>
    <row r="110" spans="1:26" ht="12.75" customHeight="1">
      <c r="A110" s="5"/>
      <c r="B110" s="5"/>
      <c r="C110" s="5"/>
      <c r="D110" s="5"/>
      <c r="E110" s="5"/>
      <c r="F110" s="5"/>
      <c r="G110" s="113"/>
      <c r="H110" s="113"/>
      <c r="I110" s="5"/>
      <c r="J110" s="5"/>
      <c r="K110" s="5"/>
      <c r="L110" s="5"/>
      <c r="M110" s="5"/>
      <c r="N110" s="5"/>
      <c r="O110" s="5"/>
      <c r="P110" s="5"/>
      <c r="Q110" s="5"/>
      <c r="R110" s="5"/>
      <c r="S110" s="5"/>
      <c r="T110" s="5"/>
      <c r="U110" s="5"/>
      <c r="V110" s="5"/>
      <c r="W110" s="5"/>
      <c r="X110" s="5"/>
      <c r="Y110" s="5"/>
      <c r="Z110" s="5"/>
    </row>
    <row r="111" spans="1:26" ht="12.75" customHeight="1">
      <c r="A111" s="5"/>
      <c r="B111" s="5"/>
      <c r="C111" s="5"/>
      <c r="D111" s="5"/>
      <c r="E111" s="5"/>
      <c r="F111" s="5"/>
      <c r="G111" s="113"/>
      <c r="H111" s="113"/>
      <c r="I111" s="5"/>
      <c r="J111" s="5"/>
      <c r="K111" s="5"/>
      <c r="L111" s="5"/>
      <c r="M111" s="5"/>
      <c r="N111" s="5"/>
      <c r="O111" s="5"/>
      <c r="P111" s="5"/>
      <c r="Q111" s="5"/>
      <c r="R111" s="5"/>
      <c r="S111" s="5"/>
      <c r="T111" s="5"/>
      <c r="U111" s="5"/>
      <c r="V111" s="5"/>
      <c r="W111" s="5"/>
      <c r="X111" s="5"/>
      <c r="Y111" s="5"/>
      <c r="Z111" s="5"/>
    </row>
    <row r="112" spans="1:26" ht="12.75" customHeight="1">
      <c r="A112" s="5"/>
      <c r="B112" s="5"/>
      <c r="C112" s="5"/>
      <c r="D112" s="5"/>
      <c r="E112" s="5"/>
      <c r="F112" s="5"/>
      <c r="G112" s="113"/>
      <c r="H112" s="113"/>
      <c r="I112" s="5"/>
      <c r="J112" s="5"/>
      <c r="K112" s="5"/>
      <c r="L112" s="5"/>
      <c r="M112" s="5"/>
      <c r="N112" s="5"/>
      <c r="O112" s="5"/>
      <c r="P112" s="5"/>
      <c r="Q112" s="5"/>
      <c r="R112" s="5"/>
      <c r="S112" s="5"/>
      <c r="T112" s="5"/>
      <c r="U112" s="5"/>
      <c r="V112" s="5"/>
      <c r="W112" s="5"/>
      <c r="X112" s="5"/>
      <c r="Y112" s="5"/>
      <c r="Z112" s="5"/>
    </row>
    <row r="113" spans="1:26" ht="12.75" customHeight="1">
      <c r="A113" s="5"/>
      <c r="B113" s="5"/>
      <c r="C113" s="5"/>
      <c r="D113" s="5"/>
      <c r="E113" s="5"/>
      <c r="F113" s="5"/>
      <c r="G113" s="113"/>
      <c r="H113" s="113"/>
      <c r="I113" s="5"/>
      <c r="J113" s="5"/>
      <c r="K113" s="5"/>
      <c r="L113" s="5"/>
      <c r="M113" s="5"/>
      <c r="N113" s="5"/>
      <c r="O113" s="5"/>
      <c r="P113" s="5"/>
      <c r="Q113" s="5"/>
      <c r="R113" s="5"/>
      <c r="S113" s="5"/>
      <c r="T113" s="5"/>
      <c r="U113" s="5"/>
      <c r="V113" s="5"/>
      <c r="W113" s="5"/>
      <c r="X113" s="5"/>
      <c r="Y113" s="5"/>
      <c r="Z113" s="5"/>
    </row>
    <row r="114" spans="1:26" ht="12.75" customHeight="1">
      <c r="A114" s="5"/>
      <c r="B114" s="5"/>
      <c r="C114" s="5"/>
      <c r="D114" s="5"/>
      <c r="E114" s="5"/>
      <c r="F114" s="5"/>
      <c r="G114" s="113"/>
      <c r="H114" s="113"/>
      <c r="I114" s="5"/>
      <c r="J114" s="5"/>
      <c r="K114" s="5"/>
      <c r="L114" s="5"/>
      <c r="M114" s="5"/>
      <c r="N114" s="5"/>
      <c r="O114" s="5"/>
      <c r="P114" s="5"/>
      <c r="Q114" s="5"/>
      <c r="R114" s="5"/>
      <c r="S114" s="5"/>
      <c r="T114" s="5"/>
      <c r="U114" s="5"/>
      <c r="V114" s="5"/>
      <c r="W114" s="5"/>
      <c r="X114" s="5"/>
      <c r="Y114" s="5"/>
      <c r="Z114" s="5"/>
    </row>
    <row r="115" spans="1:26" ht="12.75" customHeight="1">
      <c r="A115" s="5"/>
      <c r="B115" s="5"/>
      <c r="C115" s="5"/>
      <c r="D115" s="5"/>
      <c r="E115" s="5"/>
      <c r="F115" s="5"/>
      <c r="G115" s="113"/>
      <c r="H115" s="113"/>
      <c r="I115" s="5"/>
      <c r="J115" s="5"/>
      <c r="K115" s="5"/>
      <c r="L115" s="5"/>
      <c r="M115" s="5"/>
      <c r="N115" s="5"/>
      <c r="O115" s="5"/>
      <c r="P115" s="5"/>
      <c r="Q115" s="5"/>
      <c r="R115" s="5"/>
      <c r="S115" s="5"/>
      <c r="T115" s="5"/>
      <c r="U115" s="5"/>
      <c r="V115" s="5"/>
      <c r="W115" s="5"/>
      <c r="X115" s="5"/>
      <c r="Y115" s="5"/>
      <c r="Z115" s="5"/>
    </row>
    <row r="116" spans="1:26" ht="12.75" customHeight="1">
      <c r="A116" s="5"/>
      <c r="B116" s="5"/>
      <c r="C116" s="5"/>
      <c r="D116" s="5"/>
      <c r="E116" s="5"/>
      <c r="F116" s="5"/>
      <c r="G116" s="113"/>
      <c r="H116" s="113"/>
      <c r="I116" s="5"/>
      <c r="J116" s="5"/>
      <c r="K116" s="5"/>
      <c r="L116" s="5"/>
      <c r="M116" s="5"/>
      <c r="N116" s="5"/>
      <c r="O116" s="5"/>
      <c r="P116" s="5"/>
      <c r="Q116" s="5"/>
      <c r="R116" s="5"/>
      <c r="S116" s="5"/>
      <c r="T116" s="5"/>
      <c r="U116" s="5"/>
      <c r="V116" s="5"/>
      <c r="W116" s="5"/>
      <c r="X116" s="5"/>
      <c r="Y116" s="5"/>
      <c r="Z116" s="5"/>
    </row>
    <row r="117" spans="1:26" ht="12.75" customHeight="1">
      <c r="A117" s="5"/>
      <c r="B117" s="5"/>
      <c r="C117" s="5"/>
      <c r="D117" s="5"/>
      <c r="E117" s="5"/>
      <c r="F117" s="5"/>
      <c r="G117" s="113"/>
      <c r="H117" s="113"/>
      <c r="I117" s="5"/>
      <c r="J117" s="5"/>
      <c r="K117" s="5"/>
      <c r="L117" s="5"/>
      <c r="M117" s="5"/>
      <c r="N117" s="5"/>
      <c r="O117" s="5"/>
      <c r="P117" s="5"/>
      <c r="Q117" s="5"/>
      <c r="R117" s="5"/>
      <c r="S117" s="5"/>
      <c r="T117" s="5"/>
      <c r="U117" s="5"/>
      <c r="V117" s="5"/>
      <c r="W117" s="5"/>
      <c r="X117" s="5"/>
      <c r="Y117" s="5"/>
      <c r="Z117" s="5"/>
    </row>
    <row r="118" spans="1:26" ht="12.75" customHeight="1">
      <c r="A118" s="5"/>
      <c r="B118" s="5"/>
      <c r="C118" s="5"/>
      <c r="D118" s="5"/>
      <c r="E118" s="5"/>
      <c r="F118" s="5"/>
      <c r="G118" s="113"/>
      <c r="H118" s="113"/>
      <c r="I118" s="5"/>
      <c r="J118" s="5"/>
      <c r="K118" s="5"/>
      <c r="L118" s="5"/>
      <c r="M118" s="5"/>
      <c r="N118" s="5"/>
      <c r="O118" s="5"/>
      <c r="P118" s="5"/>
      <c r="Q118" s="5"/>
      <c r="R118" s="5"/>
      <c r="S118" s="5"/>
      <c r="T118" s="5"/>
      <c r="U118" s="5"/>
      <c r="V118" s="5"/>
      <c r="W118" s="5"/>
      <c r="X118" s="5"/>
      <c r="Y118" s="5"/>
      <c r="Z118" s="5"/>
    </row>
    <row r="119" spans="1:26" ht="12.75" customHeight="1">
      <c r="A119" s="5"/>
      <c r="B119" s="5"/>
      <c r="C119" s="5"/>
      <c r="D119" s="5"/>
      <c r="E119" s="5"/>
      <c r="F119" s="5"/>
      <c r="G119" s="113"/>
      <c r="H119" s="113"/>
      <c r="I119" s="5"/>
      <c r="J119" s="5"/>
      <c r="K119" s="5"/>
      <c r="L119" s="5"/>
      <c r="M119" s="5"/>
      <c r="N119" s="5"/>
      <c r="O119" s="5"/>
      <c r="P119" s="5"/>
      <c r="Q119" s="5"/>
      <c r="R119" s="5"/>
      <c r="S119" s="5"/>
      <c r="T119" s="5"/>
      <c r="U119" s="5"/>
      <c r="V119" s="5"/>
      <c r="W119" s="5"/>
      <c r="X119" s="5"/>
      <c r="Y119" s="5"/>
      <c r="Z119" s="5"/>
    </row>
    <row r="120" spans="1:26" ht="12.75" customHeight="1">
      <c r="A120" s="5"/>
      <c r="B120" s="5"/>
      <c r="C120" s="5"/>
      <c r="D120" s="5"/>
      <c r="E120" s="5"/>
      <c r="F120" s="5"/>
      <c r="G120" s="113"/>
      <c r="H120" s="113"/>
      <c r="I120" s="5"/>
      <c r="J120" s="5"/>
      <c r="K120" s="5"/>
      <c r="L120" s="5"/>
      <c r="M120" s="5"/>
      <c r="N120" s="5"/>
      <c r="O120" s="5"/>
      <c r="P120" s="5"/>
      <c r="Q120" s="5"/>
      <c r="R120" s="5"/>
      <c r="S120" s="5"/>
      <c r="T120" s="5"/>
      <c r="U120" s="5"/>
      <c r="V120" s="5"/>
      <c r="W120" s="5"/>
      <c r="X120" s="5"/>
      <c r="Y120" s="5"/>
      <c r="Z120" s="5"/>
    </row>
    <row r="121" spans="1:26" ht="12.75" customHeight="1">
      <c r="A121" s="5"/>
      <c r="B121" s="5"/>
      <c r="C121" s="5"/>
      <c r="D121" s="5"/>
      <c r="E121" s="5"/>
      <c r="F121" s="5"/>
      <c r="G121" s="113"/>
      <c r="H121" s="113"/>
      <c r="I121" s="5"/>
      <c r="J121" s="5"/>
      <c r="K121" s="5"/>
      <c r="L121" s="5"/>
      <c r="M121" s="5"/>
      <c r="N121" s="5"/>
      <c r="O121" s="5"/>
      <c r="P121" s="5"/>
      <c r="Q121" s="5"/>
      <c r="R121" s="5"/>
      <c r="S121" s="5"/>
      <c r="T121" s="5"/>
      <c r="U121" s="5"/>
      <c r="V121" s="5"/>
      <c r="W121" s="5"/>
      <c r="X121" s="5"/>
      <c r="Y121" s="5"/>
      <c r="Z121" s="5"/>
    </row>
    <row r="122" spans="1:26" ht="12.75" customHeight="1">
      <c r="A122" s="5"/>
      <c r="B122" s="5"/>
      <c r="C122" s="5"/>
      <c r="D122" s="5"/>
      <c r="E122" s="5"/>
      <c r="F122" s="5"/>
      <c r="G122" s="113"/>
      <c r="H122" s="113"/>
      <c r="I122" s="5"/>
      <c r="J122" s="5"/>
      <c r="K122" s="5"/>
      <c r="L122" s="5"/>
      <c r="M122" s="5"/>
      <c r="N122" s="5"/>
      <c r="O122" s="5"/>
      <c r="P122" s="5"/>
      <c r="Q122" s="5"/>
      <c r="R122" s="5"/>
      <c r="S122" s="5"/>
      <c r="T122" s="5"/>
      <c r="U122" s="5"/>
      <c r="V122" s="5"/>
      <c r="W122" s="5"/>
      <c r="X122" s="5"/>
      <c r="Y122" s="5"/>
      <c r="Z122" s="5"/>
    </row>
    <row r="123" spans="1:26" ht="12.75" customHeight="1">
      <c r="A123" s="5"/>
      <c r="B123" s="5"/>
      <c r="C123" s="5"/>
      <c r="D123" s="5"/>
      <c r="E123" s="5"/>
      <c r="F123" s="5"/>
      <c r="G123" s="113"/>
      <c r="H123" s="113"/>
      <c r="I123" s="5"/>
      <c r="J123" s="5"/>
      <c r="K123" s="5"/>
      <c r="L123" s="5"/>
      <c r="M123" s="5"/>
      <c r="N123" s="5"/>
      <c r="O123" s="5"/>
      <c r="P123" s="5"/>
      <c r="Q123" s="5"/>
      <c r="R123" s="5"/>
      <c r="S123" s="5"/>
      <c r="T123" s="5"/>
      <c r="U123" s="5"/>
      <c r="V123" s="5"/>
      <c r="W123" s="5"/>
      <c r="X123" s="5"/>
      <c r="Y123" s="5"/>
      <c r="Z123" s="5"/>
    </row>
    <row r="124" spans="1:26" ht="12.75" customHeight="1">
      <c r="A124" s="5"/>
      <c r="B124" s="5"/>
      <c r="C124" s="5"/>
      <c r="D124" s="5"/>
      <c r="E124" s="5"/>
      <c r="F124" s="5"/>
      <c r="G124" s="113"/>
      <c r="H124" s="113"/>
      <c r="I124" s="5"/>
      <c r="J124" s="5"/>
      <c r="K124" s="5"/>
      <c r="L124" s="5"/>
      <c r="M124" s="5"/>
      <c r="N124" s="5"/>
      <c r="O124" s="5"/>
      <c r="P124" s="5"/>
      <c r="Q124" s="5"/>
      <c r="R124" s="5"/>
      <c r="S124" s="5"/>
      <c r="T124" s="5"/>
      <c r="U124" s="5"/>
      <c r="V124" s="5"/>
      <c r="W124" s="5"/>
      <c r="X124" s="5"/>
      <c r="Y124" s="5"/>
      <c r="Z124" s="5"/>
    </row>
    <row r="125" spans="1:26" ht="12.75" customHeight="1">
      <c r="A125" s="5"/>
      <c r="B125" s="5"/>
      <c r="C125" s="5"/>
      <c r="D125" s="5"/>
      <c r="E125" s="5"/>
      <c r="F125" s="5"/>
      <c r="G125" s="113"/>
      <c r="H125" s="113"/>
      <c r="I125" s="5"/>
      <c r="J125" s="5"/>
      <c r="K125" s="5"/>
      <c r="L125" s="5"/>
      <c r="M125" s="5"/>
      <c r="N125" s="5"/>
      <c r="O125" s="5"/>
      <c r="P125" s="5"/>
      <c r="Q125" s="5"/>
      <c r="R125" s="5"/>
      <c r="S125" s="5"/>
      <c r="T125" s="5"/>
      <c r="U125" s="5"/>
      <c r="V125" s="5"/>
      <c r="W125" s="5"/>
      <c r="X125" s="5"/>
      <c r="Y125" s="5"/>
      <c r="Z125" s="5"/>
    </row>
    <row r="126" spans="1:26" ht="12.75" customHeight="1">
      <c r="A126" s="5"/>
      <c r="B126" s="5"/>
      <c r="C126" s="5"/>
      <c r="D126" s="5"/>
      <c r="E126" s="5"/>
      <c r="F126" s="5"/>
      <c r="G126" s="113"/>
      <c r="H126" s="113"/>
      <c r="I126" s="5"/>
      <c r="J126" s="5"/>
      <c r="K126" s="5"/>
      <c r="L126" s="5"/>
      <c r="M126" s="5"/>
      <c r="N126" s="5"/>
      <c r="O126" s="5"/>
      <c r="P126" s="5"/>
      <c r="Q126" s="5"/>
      <c r="R126" s="5"/>
      <c r="S126" s="5"/>
      <c r="T126" s="5"/>
      <c r="U126" s="5"/>
      <c r="V126" s="5"/>
      <c r="W126" s="5"/>
      <c r="X126" s="5"/>
      <c r="Y126" s="5"/>
      <c r="Z126" s="5"/>
    </row>
    <row r="127" spans="1:26" ht="12.75" customHeight="1">
      <c r="A127" s="5"/>
      <c r="B127" s="5"/>
      <c r="C127" s="5"/>
      <c r="D127" s="5"/>
      <c r="E127" s="5"/>
      <c r="F127" s="5"/>
      <c r="G127" s="113"/>
      <c r="H127" s="113"/>
      <c r="I127" s="5"/>
      <c r="J127" s="5"/>
      <c r="K127" s="5"/>
      <c r="L127" s="5"/>
      <c r="M127" s="5"/>
      <c r="N127" s="5"/>
      <c r="O127" s="5"/>
      <c r="P127" s="5"/>
      <c r="Q127" s="5"/>
      <c r="R127" s="5"/>
      <c r="S127" s="5"/>
      <c r="T127" s="5"/>
      <c r="U127" s="5"/>
      <c r="V127" s="5"/>
      <c r="W127" s="5"/>
      <c r="X127" s="5"/>
      <c r="Y127" s="5"/>
      <c r="Z127" s="5"/>
    </row>
    <row r="128" spans="1:26" ht="12.75" customHeight="1">
      <c r="A128" s="5"/>
      <c r="B128" s="5"/>
      <c r="C128" s="5"/>
      <c r="D128" s="5"/>
      <c r="E128" s="5"/>
      <c r="F128" s="5"/>
      <c r="G128" s="113"/>
      <c r="H128" s="113"/>
      <c r="I128" s="5"/>
      <c r="J128" s="5"/>
      <c r="K128" s="5"/>
      <c r="L128" s="5"/>
      <c r="M128" s="5"/>
      <c r="N128" s="5"/>
      <c r="O128" s="5"/>
      <c r="P128" s="5"/>
      <c r="Q128" s="5"/>
      <c r="R128" s="5"/>
      <c r="S128" s="5"/>
      <c r="T128" s="5"/>
      <c r="U128" s="5"/>
      <c r="V128" s="5"/>
      <c r="W128" s="5"/>
      <c r="X128" s="5"/>
      <c r="Y128" s="5"/>
      <c r="Z128" s="5"/>
    </row>
    <row r="129" spans="1:26" ht="12.75" customHeight="1">
      <c r="A129" s="5"/>
      <c r="B129" s="5"/>
      <c r="C129" s="5"/>
      <c r="D129" s="5"/>
      <c r="E129" s="5"/>
      <c r="F129" s="5"/>
      <c r="G129" s="113"/>
      <c r="H129" s="113"/>
      <c r="I129" s="5"/>
      <c r="J129" s="5"/>
      <c r="K129" s="5"/>
      <c r="L129" s="5"/>
      <c r="M129" s="5"/>
      <c r="N129" s="5"/>
      <c r="O129" s="5"/>
      <c r="P129" s="5"/>
      <c r="Q129" s="5"/>
      <c r="R129" s="5"/>
      <c r="S129" s="5"/>
      <c r="T129" s="5"/>
      <c r="U129" s="5"/>
      <c r="V129" s="5"/>
      <c r="W129" s="5"/>
      <c r="X129" s="5"/>
      <c r="Y129" s="5"/>
      <c r="Z129" s="5"/>
    </row>
    <row r="130" spans="1:26" ht="12.75" customHeight="1">
      <c r="A130" s="5"/>
      <c r="B130" s="5"/>
      <c r="C130" s="5"/>
      <c r="D130" s="5"/>
      <c r="E130" s="5"/>
      <c r="F130" s="5"/>
      <c r="G130" s="113"/>
      <c r="H130" s="113"/>
      <c r="I130" s="5"/>
      <c r="J130" s="5"/>
      <c r="K130" s="5"/>
      <c r="L130" s="5"/>
      <c r="M130" s="5"/>
      <c r="N130" s="5"/>
      <c r="O130" s="5"/>
      <c r="P130" s="5"/>
      <c r="Q130" s="5"/>
      <c r="R130" s="5"/>
      <c r="S130" s="5"/>
      <c r="T130" s="5"/>
      <c r="U130" s="5"/>
      <c r="V130" s="5"/>
      <c r="W130" s="5"/>
      <c r="X130" s="5"/>
      <c r="Y130" s="5"/>
      <c r="Z130" s="5"/>
    </row>
    <row r="131" spans="1:26" ht="12.75" customHeight="1">
      <c r="A131" s="5"/>
      <c r="B131" s="5"/>
      <c r="C131" s="5"/>
      <c r="D131" s="5"/>
      <c r="E131" s="5"/>
      <c r="F131" s="5"/>
      <c r="G131" s="113"/>
      <c r="H131" s="113"/>
      <c r="I131" s="5"/>
      <c r="J131" s="5"/>
      <c r="K131" s="5"/>
      <c r="L131" s="5"/>
      <c r="M131" s="5"/>
      <c r="N131" s="5"/>
      <c r="O131" s="5"/>
      <c r="P131" s="5"/>
      <c r="Q131" s="5"/>
      <c r="R131" s="5"/>
      <c r="S131" s="5"/>
      <c r="T131" s="5"/>
      <c r="U131" s="5"/>
      <c r="V131" s="5"/>
      <c r="W131" s="5"/>
      <c r="X131" s="5"/>
      <c r="Y131" s="5"/>
      <c r="Z131" s="5"/>
    </row>
    <row r="132" spans="1:26" ht="12.75" customHeight="1">
      <c r="A132" s="5"/>
      <c r="B132" s="5"/>
      <c r="C132" s="5"/>
      <c r="D132" s="5"/>
      <c r="E132" s="5"/>
      <c r="F132" s="5"/>
      <c r="G132" s="113"/>
      <c r="H132" s="113"/>
      <c r="I132" s="5"/>
      <c r="J132" s="5"/>
      <c r="K132" s="5"/>
      <c r="L132" s="5"/>
      <c r="M132" s="5"/>
      <c r="N132" s="5"/>
      <c r="O132" s="5"/>
      <c r="P132" s="5"/>
      <c r="Q132" s="5"/>
      <c r="R132" s="5"/>
      <c r="S132" s="5"/>
      <c r="T132" s="5"/>
      <c r="U132" s="5"/>
      <c r="V132" s="5"/>
      <c r="W132" s="5"/>
      <c r="X132" s="5"/>
      <c r="Y132" s="5"/>
      <c r="Z132" s="5"/>
    </row>
    <row r="133" spans="1:26" ht="12.75" customHeight="1">
      <c r="A133" s="5"/>
      <c r="B133" s="5"/>
      <c r="C133" s="5"/>
      <c r="D133" s="5"/>
      <c r="E133" s="5"/>
      <c r="F133" s="5"/>
      <c r="G133" s="113"/>
      <c r="H133" s="113"/>
      <c r="I133" s="5"/>
      <c r="J133" s="5"/>
      <c r="K133" s="5"/>
      <c r="L133" s="5"/>
      <c r="M133" s="5"/>
      <c r="N133" s="5"/>
      <c r="O133" s="5"/>
      <c r="P133" s="5"/>
      <c r="Q133" s="5"/>
      <c r="R133" s="5"/>
      <c r="S133" s="5"/>
      <c r="T133" s="5"/>
      <c r="U133" s="5"/>
      <c r="V133" s="5"/>
      <c r="W133" s="5"/>
      <c r="X133" s="5"/>
      <c r="Y133" s="5"/>
      <c r="Z133" s="5"/>
    </row>
    <row r="134" spans="1:26" ht="12.75" customHeight="1">
      <c r="A134" s="5"/>
      <c r="B134" s="5"/>
      <c r="C134" s="5"/>
      <c r="D134" s="5"/>
      <c r="E134" s="5"/>
      <c r="F134" s="5"/>
      <c r="G134" s="113"/>
      <c r="H134" s="113"/>
      <c r="I134" s="5"/>
      <c r="J134" s="5"/>
      <c r="K134" s="5"/>
      <c r="L134" s="5"/>
      <c r="M134" s="5"/>
      <c r="N134" s="5"/>
      <c r="O134" s="5"/>
      <c r="P134" s="5"/>
      <c r="Q134" s="5"/>
      <c r="R134" s="5"/>
      <c r="S134" s="5"/>
      <c r="T134" s="5"/>
      <c r="U134" s="5"/>
      <c r="V134" s="5"/>
      <c r="W134" s="5"/>
      <c r="X134" s="5"/>
      <c r="Y134" s="5"/>
      <c r="Z134" s="5"/>
    </row>
    <row r="135" spans="1:26" ht="12.75" customHeight="1">
      <c r="A135" s="5"/>
      <c r="B135" s="5"/>
      <c r="C135" s="5"/>
      <c r="D135" s="5"/>
      <c r="E135" s="5"/>
      <c r="F135" s="5"/>
      <c r="G135" s="113"/>
      <c r="H135" s="113"/>
      <c r="I135" s="5"/>
      <c r="J135" s="5"/>
      <c r="K135" s="5"/>
      <c r="L135" s="5"/>
      <c r="M135" s="5"/>
      <c r="N135" s="5"/>
      <c r="O135" s="5"/>
      <c r="P135" s="5"/>
      <c r="Q135" s="5"/>
      <c r="R135" s="5"/>
      <c r="S135" s="5"/>
      <c r="T135" s="5"/>
      <c r="U135" s="5"/>
      <c r="V135" s="5"/>
      <c r="W135" s="5"/>
      <c r="X135" s="5"/>
      <c r="Y135" s="5"/>
      <c r="Z135" s="5"/>
    </row>
    <row r="136" spans="1:26" ht="12.75" customHeight="1">
      <c r="A136" s="5"/>
      <c r="B136" s="5"/>
      <c r="C136" s="5"/>
      <c r="D136" s="5"/>
      <c r="E136" s="5"/>
      <c r="F136" s="5"/>
      <c r="G136" s="113"/>
      <c r="H136" s="113"/>
      <c r="I136" s="5"/>
      <c r="J136" s="5"/>
      <c r="K136" s="5"/>
      <c r="L136" s="5"/>
      <c r="M136" s="5"/>
      <c r="N136" s="5"/>
      <c r="O136" s="5"/>
      <c r="P136" s="5"/>
      <c r="Q136" s="5"/>
      <c r="R136" s="5"/>
      <c r="S136" s="5"/>
      <c r="T136" s="5"/>
      <c r="U136" s="5"/>
      <c r="V136" s="5"/>
      <c r="W136" s="5"/>
      <c r="X136" s="5"/>
      <c r="Y136" s="5"/>
      <c r="Z136" s="5"/>
    </row>
    <row r="137" spans="1:26" ht="12.75" customHeight="1">
      <c r="A137" s="5"/>
      <c r="B137" s="5"/>
      <c r="C137" s="5"/>
      <c r="D137" s="5"/>
      <c r="E137" s="5"/>
      <c r="F137" s="5"/>
      <c r="G137" s="113"/>
      <c r="H137" s="113"/>
      <c r="I137" s="5"/>
      <c r="J137" s="5"/>
      <c r="K137" s="5"/>
      <c r="L137" s="5"/>
      <c r="M137" s="5"/>
      <c r="N137" s="5"/>
      <c r="O137" s="5"/>
      <c r="P137" s="5"/>
      <c r="Q137" s="5"/>
      <c r="R137" s="5"/>
      <c r="S137" s="5"/>
      <c r="T137" s="5"/>
      <c r="U137" s="5"/>
      <c r="V137" s="5"/>
      <c r="W137" s="5"/>
      <c r="X137" s="5"/>
      <c r="Y137" s="5"/>
      <c r="Z137" s="5"/>
    </row>
    <row r="138" spans="1:26" ht="12.75" customHeight="1">
      <c r="A138" s="5"/>
      <c r="B138" s="5"/>
      <c r="C138" s="5"/>
      <c r="D138" s="5"/>
      <c r="E138" s="5"/>
      <c r="F138" s="5"/>
      <c r="G138" s="113"/>
      <c r="H138" s="113"/>
      <c r="I138" s="5"/>
      <c r="J138" s="5"/>
      <c r="K138" s="5"/>
      <c r="L138" s="5"/>
      <c r="M138" s="5"/>
      <c r="N138" s="5"/>
      <c r="O138" s="5"/>
      <c r="P138" s="5"/>
      <c r="Q138" s="5"/>
      <c r="R138" s="5"/>
      <c r="S138" s="5"/>
      <c r="T138" s="5"/>
      <c r="U138" s="5"/>
      <c r="V138" s="5"/>
      <c r="W138" s="5"/>
      <c r="X138" s="5"/>
      <c r="Y138" s="5"/>
      <c r="Z138" s="5"/>
    </row>
    <row r="139" spans="1:26" ht="12.75" customHeight="1">
      <c r="A139" s="5"/>
      <c r="B139" s="5"/>
      <c r="C139" s="5"/>
      <c r="D139" s="5"/>
      <c r="E139" s="5"/>
      <c r="F139" s="5"/>
      <c r="G139" s="113"/>
      <c r="H139" s="113"/>
      <c r="I139" s="5"/>
      <c r="J139" s="5"/>
      <c r="K139" s="5"/>
      <c r="L139" s="5"/>
      <c r="M139" s="5"/>
      <c r="N139" s="5"/>
      <c r="O139" s="5"/>
      <c r="P139" s="5"/>
      <c r="Q139" s="5"/>
      <c r="R139" s="5"/>
      <c r="S139" s="5"/>
      <c r="T139" s="5"/>
      <c r="U139" s="5"/>
      <c r="V139" s="5"/>
      <c r="W139" s="5"/>
      <c r="X139" s="5"/>
      <c r="Y139" s="5"/>
      <c r="Z139" s="5"/>
    </row>
    <row r="140" spans="1:26" ht="12.75" customHeight="1">
      <c r="A140" s="5"/>
      <c r="B140" s="5"/>
      <c r="C140" s="5"/>
      <c r="D140" s="5"/>
      <c r="E140" s="5"/>
      <c r="F140" s="5"/>
      <c r="G140" s="113"/>
      <c r="H140" s="113"/>
      <c r="I140" s="5"/>
      <c r="J140" s="5"/>
      <c r="K140" s="5"/>
      <c r="L140" s="5"/>
      <c r="M140" s="5"/>
      <c r="N140" s="5"/>
      <c r="O140" s="5"/>
      <c r="P140" s="5"/>
      <c r="Q140" s="5"/>
      <c r="R140" s="5"/>
      <c r="S140" s="5"/>
      <c r="T140" s="5"/>
      <c r="U140" s="5"/>
      <c r="V140" s="5"/>
      <c r="W140" s="5"/>
      <c r="X140" s="5"/>
      <c r="Y140" s="5"/>
      <c r="Z140" s="5"/>
    </row>
    <row r="141" spans="1:26" ht="12.75" customHeight="1">
      <c r="A141" s="5"/>
      <c r="B141" s="5"/>
      <c r="C141" s="5"/>
      <c r="D141" s="5"/>
      <c r="E141" s="5"/>
      <c r="F141" s="5"/>
      <c r="G141" s="113"/>
      <c r="H141" s="113"/>
      <c r="I141" s="5"/>
      <c r="J141" s="5"/>
      <c r="K141" s="5"/>
      <c r="L141" s="5"/>
      <c r="M141" s="5"/>
      <c r="N141" s="5"/>
      <c r="O141" s="5"/>
      <c r="P141" s="5"/>
      <c r="Q141" s="5"/>
      <c r="R141" s="5"/>
      <c r="S141" s="5"/>
      <c r="T141" s="5"/>
      <c r="U141" s="5"/>
      <c r="V141" s="5"/>
      <c r="W141" s="5"/>
      <c r="X141" s="5"/>
      <c r="Y141" s="5"/>
      <c r="Z141" s="5"/>
    </row>
    <row r="142" spans="1:26" ht="12.75" customHeight="1">
      <c r="A142" s="5"/>
      <c r="B142" s="5"/>
      <c r="C142" s="5"/>
      <c r="D142" s="5"/>
      <c r="E142" s="5"/>
      <c r="F142" s="5"/>
      <c r="G142" s="113"/>
      <c r="H142" s="113"/>
      <c r="I142" s="5"/>
      <c r="J142" s="5"/>
      <c r="K142" s="5"/>
      <c r="L142" s="5"/>
      <c r="M142" s="5"/>
      <c r="N142" s="5"/>
      <c r="O142" s="5"/>
      <c r="P142" s="5"/>
      <c r="Q142" s="5"/>
      <c r="R142" s="5"/>
      <c r="S142" s="5"/>
      <c r="T142" s="5"/>
      <c r="U142" s="5"/>
      <c r="V142" s="5"/>
      <c r="W142" s="5"/>
      <c r="X142" s="5"/>
      <c r="Y142" s="5"/>
      <c r="Z142" s="5"/>
    </row>
    <row r="143" spans="1:26" ht="12.75" customHeight="1">
      <c r="A143" s="5"/>
      <c r="B143" s="5"/>
      <c r="C143" s="5"/>
      <c r="D143" s="5"/>
      <c r="E143" s="5"/>
      <c r="F143" s="5"/>
      <c r="G143" s="113"/>
      <c r="H143" s="113"/>
      <c r="I143" s="5"/>
      <c r="J143" s="5"/>
      <c r="K143" s="5"/>
      <c r="L143" s="5"/>
      <c r="M143" s="5"/>
      <c r="N143" s="5"/>
      <c r="O143" s="5"/>
      <c r="P143" s="5"/>
      <c r="Q143" s="5"/>
      <c r="R143" s="5"/>
      <c r="S143" s="5"/>
      <c r="T143" s="5"/>
      <c r="U143" s="5"/>
      <c r="V143" s="5"/>
      <c r="W143" s="5"/>
      <c r="X143" s="5"/>
      <c r="Y143" s="5"/>
      <c r="Z143" s="5"/>
    </row>
    <row r="144" spans="1:26" ht="12.75" customHeight="1">
      <c r="A144" s="5"/>
      <c r="B144" s="5"/>
      <c r="C144" s="5"/>
      <c r="D144" s="5"/>
      <c r="E144" s="5"/>
      <c r="F144" s="5"/>
      <c r="G144" s="113"/>
      <c r="H144" s="113"/>
      <c r="I144" s="5"/>
      <c r="J144" s="5"/>
      <c r="K144" s="5"/>
      <c r="L144" s="5"/>
      <c r="M144" s="5"/>
      <c r="N144" s="5"/>
      <c r="O144" s="5"/>
      <c r="P144" s="5"/>
      <c r="Q144" s="5"/>
      <c r="R144" s="5"/>
      <c r="S144" s="5"/>
      <c r="T144" s="5"/>
      <c r="U144" s="5"/>
      <c r="V144" s="5"/>
      <c r="W144" s="5"/>
      <c r="X144" s="5"/>
      <c r="Y144" s="5"/>
      <c r="Z144" s="5"/>
    </row>
    <row r="145" spans="1:26" ht="12.75" customHeight="1">
      <c r="A145" s="5"/>
      <c r="B145" s="5"/>
      <c r="C145" s="5"/>
      <c r="D145" s="5"/>
      <c r="E145" s="5"/>
      <c r="F145" s="5"/>
      <c r="G145" s="113"/>
      <c r="H145" s="113"/>
      <c r="I145" s="5"/>
      <c r="J145" s="5"/>
      <c r="K145" s="5"/>
      <c r="L145" s="5"/>
      <c r="M145" s="5"/>
      <c r="N145" s="5"/>
      <c r="O145" s="5"/>
      <c r="P145" s="5"/>
      <c r="Q145" s="5"/>
      <c r="R145" s="5"/>
      <c r="S145" s="5"/>
      <c r="T145" s="5"/>
      <c r="U145" s="5"/>
      <c r="V145" s="5"/>
      <c r="W145" s="5"/>
      <c r="X145" s="5"/>
      <c r="Y145" s="5"/>
      <c r="Z145" s="5"/>
    </row>
    <row r="146" spans="1:26" ht="12.75" customHeight="1">
      <c r="A146" s="5"/>
      <c r="B146" s="5"/>
      <c r="C146" s="5"/>
      <c r="D146" s="5"/>
      <c r="E146" s="5"/>
      <c r="F146" s="5"/>
      <c r="G146" s="113"/>
      <c r="H146" s="113"/>
      <c r="I146" s="5"/>
      <c r="J146" s="5"/>
      <c r="K146" s="5"/>
      <c r="L146" s="5"/>
      <c r="M146" s="5"/>
      <c r="N146" s="5"/>
      <c r="O146" s="5"/>
      <c r="P146" s="5"/>
      <c r="Q146" s="5"/>
      <c r="R146" s="5"/>
      <c r="S146" s="5"/>
      <c r="T146" s="5"/>
      <c r="U146" s="5"/>
      <c r="V146" s="5"/>
      <c r="W146" s="5"/>
      <c r="X146" s="5"/>
      <c r="Y146" s="5"/>
      <c r="Z146" s="5"/>
    </row>
    <row r="147" spans="1:26" ht="12.75" customHeight="1">
      <c r="A147" s="5"/>
      <c r="B147" s="5"/>
      <c r="C147" s="5"/>
      <c r="D147" s="5"/>
      <c r="E147" s="5"/>
      <c r="F147" s="5"/>
      <c r="G147" s="113"/>
      <c r="H147" s="113"/>
      <c r="I147" s="5"/>
      <c r="J147" s="5"/>
      <c r="K147" s="5"/>
      <c r="L147" s="5"/>
      <c r="M147" s="5"/>
      <c r="N147" s="5"/>
      <c r="O147" s="5"/>
      <c r="P147" s="5"/>
      <c r="Q147" s="5"/>
      <c r="R147" s="5"/>
      <c r="S147" s="5"/>
      <c r="T147" s="5"/>
      <c r="U147" s="5"/>
      <c r="V147" s="5"/>
      <c r="W147" s="5"/>
      <c r="X147" s="5"/>
      <c r="Y147" s="5"/>
      <c r="Z147" s="5"/>
    </row>
    <row r="148" spans="1:26" ht="12.75" customHeight="1">
      <c r="A148" s="5"/>
      <c r="B148" s="5"/>
      <c r="C148" s="5"/>
      <c r="D148" s="5"/>
      <c r="E148" s="5"/>
      <c r="F148" s="5"/>
      <c r="G148" s="113"/>
      <c r="H148" s="113"/>
      <c r="I148" s="5"/>
      <c r="J148" s="5"/>
      <c r="K148" s="5"/>
      <c r="L148" s="5"/>
      <c r="M148" s="5"/>
      <c r="N148" s="5"/>
      <c r="O148" s="5"/>
      <c r="P148" s="5"/>
      <c r="Q148" s="5"/>
      <c r="R148" s="5"/>
      <c r="S148" s="5"/>
      <c r="T148" s="5"/>
      <c r="U148" s="5"/>
      <c r="V148" s="5"/>
      <c r="W148" s="5"/>
      <c r="X148" s="5"/>
      <c r="Y148" s="5"/>
      <c r="Z148" s="5"/>
    </row>
    <row r="149" spans="1:26" ht="12.75" customHeight="1">
      <c r="A149" s="5"/>
      <c r="B149" s="5"/>
      <c r="C149" s="5"/>
      <c r="D149" s="5"/>
      <c r="E149" s="5"/>
      <c r="F149" s="5"/>
      <c r="G149" s="113"/>
      <c r="H149" s="113"/>
      <c r="I149" s="5"/>
      <c r="J149" s="5"/>
      <c r="K149" s="5"/>
      <c r="L149" s="5"/>
      <c r="M149" s="5"/>
      <c r="N149" s="5"/>
      <c r="O149" s="5"/>
      <c r="P149" s="5"/>
      <c r="Q149" s="5"/>
      <c r="R149" s="5"/>
      <c r="S149" s="5"/>
      <c r="T149" s="5"/>
      <c r="U149" s="5"/>
      <c r="V149" s="5"/>
      <c r="W149" s="5"/>
      <c r="X149" s="5"/>
      <c r="Y149" s="5"/>
      <c r="Z149" s="5"/>
    </row>
    <row r="150" spans="1:26" ht="12.75" customHeight="1">
      <c r="A150" s="5"/>
      <c r="B150" s="5"/>
      <c r="C150" s="5"/>
      <c r="D150" s="5"/>
      <c r="E150" s="5"/>
      <c r="F150" s="5"/>
      <c r="G150" s="113"/>
      <c r="H150" s="113"/>
      <c r="I150" s="5"/>
      <c r="J150" s="5"/>
      <c r="K150" s="5"/>
      <c r="L150" s="5"/>
      <c r="M150" s="5"/>
      <c r="N150" s="5"/>
      <c r="O150" s="5"/>
      <c r="P150" s="5"/>
      <c r="Q150" s="5"/>
      <c r="R150" s="5"/>
      <c r="S150" s="5"/>
      <c r="T150" s="5"/>
      <c r="U150" s="5"/>
      <c r="V150" s="5"/>
      <c r="W150" s="5"/>
      <c r="X150" s="5"/>
      <c r="Y150" s="5"/>
      <c r="Z150" s="5"/>
    </row>
    <row r="151" spans="1:26" ht="12.75" customHeight="1">
      <c r="A151" s="5"/>
      <c r="B151" s="5"/>
      <c r="C151" s="5"/>
      <c r="D151" s="5"/>
      <c r="E151" s="5"/>
      <c r="F151" s="5"/>
      <c r="G151" s="113"/>
      <c r="H151" s="113"/>
      <c r="I151" s="5"/>
      <c r="J151" s="5"/>
      <c r="K151" s="5"/>
      <c r="L151" s="5"/>
      <c r="M151" s="5"/>
      <c r="N151" s="5"/>
      <c r="O151" s="5"/>
      <c r="P151" s="5"/>
      <c r="Q151" s="5"/>
      <c r="R151" s="5"/>
      <c r="S151" s="5"/>
      <c r="T151" s="5"/>
      <c r="U151" s="5"/>
      <c r="V151" s="5"/>
      <c r="W151" s="5"/>
      <c r="X151" s="5"/>
      <c r="Y151" s="5"/>
      <c r="Z151" s="5"/>
    </row>
    <row r="152" spans="1:26" ht="12.75" customHeight="1">
      <c r="A152" s="5"/>
      <c r="B152" s="5"/>
      <c r="C152" s="5"/>
      <c r="D152" s="5"/>
      <c r="E152" s="5"/>
      <c r="F152" s="5"/>
      <c r="G152" s="113"/>
      <c r="H152" s="113"/>
      <c r="I152" s="5"/>
      <c r="J152" s="5"/>
      <c r="K152" s="5"/>
      <c r="L152" s="5"/>
      <c r="M152" s="5"/>
      <c r="N152" s="5"/>
      <c r="O152" s="5"/>
      <c r="P152" s="5"/>
      <c r="Q152" s="5"/>
      <c r="R152" s="5"/>
      <c r="S152" s="5"/>
      <c r="T152" s="5"/>
      <c r="U152" s="5"/>
      <c r="V152" s="5"/>
      <c r="W152" s="5"/>
      <c r="X152" s="5"/>
      <c r="Y152" s="5"/>
      <c r="Z152" s="5"/>
    </row>
    <row r="153" spans="1:26" ht="12.75" customHeight="1">
      <c r="A153" s="5"/>
      <c r="B153" s="5"/>
      <c r="C153" s="5"/>
      <c r="D153" s="5"/>
      <c r="E153" s="5"/>
      <c r="F153" s="5"/>
      <c r="G153" s="113"/>
      <c r="H153" s="113"/>
      <c r="I153" s="5"/>
      <c r="J153" s="5"/>
      <c r="K153" s="5"/>
      <c r="L153" s="5"/>
      <c r="M153" s="5"/>
      <c r="N153" s="5"/>
      <c r="O153" s="5"/>
      <c r="P153" s="5"/>
      <c r="Q153" s="5"/>
      <c r="R153" s="5"/>
      <c r="S153" s="5"/>
      <c r="T153" s="5"/>
      <c r="U153" s="5"/>
      <c r="V153" s="5"/>
      <c r="W153" s="5"/>
      <c r="X153" s="5"/>
      <c r="Y153" s="5"/>
      <c r="Z153" s="5"/>
    </row>
    <row r="154" spans="1:26" ht="12.75" customHeight="1">
      <c r="A154" s="5"/>
      <c r="B154" s="5"/>
      <c r="C154" s="5"/>
      <c r="D154" s="5"/>
      <c r="E154" s="5"/>
      <c r="F154" s="5"/>
      <c r="G154" s="113"/>
      <c r="H154" s="113"/>
      <c r="I154" s="5"/>
      <c r="J154" s="5"/>
      <c r="K154" s="5"/>
      <c r="L154" s="5"/>
      <c r="M154" s="5"/>
      <c r="N154" s="5"/>
      <c r="O154" s="5"/>
      <c r="P154" s="5"/>
      <c r="Q154" s="5"/>
      <c r="R154" s="5"/>
      <c r="S154" s="5"/>
      <c r="T154" s="5"/>
      <c r="U154" s="5"/>
      <c r="V154" s="5"/>
      <c r="W154" s="5"/>
      <c r="X154" s="5"/>
      <c r="Y154" s="5"/>
      <c r="Z154" s="5"/>
    </row>
    <row r="155" spans="1:26" ht="12.75" customHeight="1">
      <c r="A155" s="5"/>
      <c r="B155" s="5"/>
      <c r="C155" s="5"/>
      <c r="D155" s="5"/>
      <c r="E155" s="5"/>
      <c r="F155" s="5"/>
      <c r="G155" s="113"/>
      <c r="H155" s="113"/>
      <c r="I155" s="5"/>
      <c r="J155" s="5"/>
      <c r="K155" s="5"/>
      <c r="L155" s="5"/>
      <c r="M155" s="5"/>
      <c r="N155" s="5"/>
      <c r="O155" s="5"/>
      <c r="P155" s="5"/>
      <c r="Q155" s="5"/>
      <c r="R155" s="5"/>
      <c r="S155" s="5"/>
      <c r="T155" s="5"/>
      <c r="U155" s="5"/>
      <c r="V155" s="5"/>
      <c r="W155" s="5"/>
      <c r="X155" s="5"/>
      <c r="Y155" s="5"/>
      <c r="Z155" s="5"/>
    </row>
    <row r="156" spans="1:26" ht="12.75" customHeight="1">
      <c r="A156" s="5"/>
      <c r="B156" s="5"/>
      <c r="C156" s="5"/>
      <c r="D156" s="5"/>
      <c r="E156" s="5"/>
      <c r="F156" s="5"/>
      <c r="G156" s="113"/>
      <c r="H156" s="113"/>
      <c r="I156" s="5"/>
      <c r="J156" s="5"/>
      <c r="K156" s="5"/>
      <c r="L156" s="5"/>
      <c r="M156" s="5"/>
      <c r="N156" s="5"/>
      <c r="O156" s="5"/>
      <c r="P156" s="5"/>
      <c r="Q156" s="5"/>
      <c r="R156" s="5"/>
      <c r="S156" s="5"/>
      <c r="T156" s="5"/>
      <c r="U156" s="5"/>
      <c r="V156" s="5"/>
      <c r="W156" s="5"/>
      <c r="X156" s="5"/>
      <c r="Y156" s="5"/>
      <c r="Z156" s="5"/>
    </row>
    <row r="157" spans="1:26" ht="12.75" customHeight="1">
      <c r="A157" s="5"/>
      <c r="B157" s="5"/>
      <c r="C157" s="5"/>
      <c r="D157" s="5"/>
      <c r="E157" s="5"/>
      <c r="F157" s="5"/>
      <c r="G157" s="113"/>
      <c r="H157" s="113"/>
      <c r="I157" s="5"/>
      <c r="J157" s="5"/>
      <c r="K157" s="5"/>
      <c r="L157" s="5"/>
      <c r="M157" s="5"/>
      <c r="N157" s="5"/>
      <c r="O157" s="5"/>
      <c r="P157" s="5"/>
      <c r="Q157" s="5"/>
      <c r="R157" s="5"/>
      <c r="S157" s="5"/>
      <c r="T157" s="5"/>
      <c r="U157" s="5"/>
      <c r="V157" s="5"/>
      <c r="W157" s="5"/>
      <c r="X157" s="5"/>
      <c r="Y157" s="5"/>
      <c r="Z157" s="5"/>
    </row>
    <row r="158" spans="1:26" ht="12.75" customHeight="1">
      <c r="A158" s="5"/>
      <c r="B158" s="5"/>
      <c r="C158" s="5"/>
      <c r="D158" s="5"/>
      <c r="E158" s="5"/>
      <c r="F158" s="5"/>
      <c r="G158" s="113"/>
      <c r="H158" s="113"/>
      <c r="I158" s="5"/>
      <c r="J158" s="5"/>
      <c r="K158" s="5"/>
      <c r="L158" s="5"/>
      <c r="M158" s="5"/>
      <c r="N158" s="5"/>
      <c r="O158" s="5"/>
      <c r="P158" s="5"/>
      <c r="Q158" s="5"/>
      <c r="R158" s="5"/>
      <c r="S158" s="5"/>
      <c r="T158" s="5"/>
      <c r="U158" s="5"/>
      <c r="V158" s="5"/>
      <c r="W158" s="5"/>
      <c r="X158" s="5"/>
      <c r="Y158" s="5"/>
      <c r="Z158" s="5"/>
    </row>
    <row r="159" spans="1:26" ht="12.75" customHeight="1">
      <c r="A159" s="5"/>
      <c r="B159" s="5"/>
      <c r="C159" s="5"/>
      <c r="D159" s="5"/>
      <c r="E159" s="5"/>
      <c r="F159" s="5"/>
      <c r="G159" s="113"/>
      <c r="H159" s="113"/>
      <c r="I159" s="5"/>
      <c r="J159" s="5"/>
      <c r="K159" s="5"/>
      <c r="L159" s="5"/>
      <c r="M159" s="5"/>
      <c r="N159" s="5"/>
      <c r="O159" s="5"/>
      <c r="P159" s="5"/>
      <c r="Q159" s="5"/>
      <c r="R159" s="5"/>
      <c r="S159" s="5"/>
      <c r="T159" s="5"/>
      <c r="U159" s="5"/>
      <c r="V159" s="5"/>
      <c r="W159" s="5"/>
      <c r="X159" s="5"/>
      <c r="Y159" s="5"/>
      <c r="Z159" s="5"/>
    </row>
    <row r="160" spans="1:26" ht="12.75" customHeight="1">
      <c r="A160" s="5"/>
      <c r="B160" s="5"/>
      <c r="C160" s="5"/>
      <c r="D160" s="5"/>
      <c r="E160" s="5"/>
      <c r="F160" s="5"/>
      <c r="G160" s="113"/>
      <c r="H160" s="113"/>
      <c r="I160" s="5"/>
      <c r="J160" s="5"/>
      <c r="K160" s="5"/>
      <c r="L160" s="5"/>
      <c r="M160" s="5"/>
      <c r="N160" s="5"/>
      <c r="O160" s="5"/>
      <c r="P160" s="5"/>
      <c r="Q160" s="5"/>
      <c r="R160" s="5"/>
      <c r="S160" s="5"/>
      <c r="T160" s="5"/>
      <c r="U160" s="5"/>
      <c r="V160" s="5"/>
      <c r="W160" s="5"/>
      <c r="X160" s="5"/>
      <c r="Y160" s="5"/>
      <c r="Z160" s="5"/>
    </row>
    <row r="161" spans="1:26" ht="12.75" customHeight="1">
      <c r="A161" s="5"/>
      <c r="B161" s="5"/>
      <c r="C161" s="5"/>
      <c r="D161" s="5"/>
      <c r="E161" s="5"/>
      <c r="F161" s="5"/>
      <c r="G161" s="113"/>
      <c r="H161" s="113"/>
      <c r="I161" s="5"/>
      <c r="J161" s="5"/>
      <c r="K161" s="5"/>
      <c r="L161" s="5"/>
      <c r="M161" s="5"/>
      <c r="N161" s="5"/>
      <c r="O161" s="5"/>
      <c r="P161" s="5"/>
      <c r="Q161" s="5"/>
      <c r="R161" s="5"/>
      <c r="S161" s="5"/>
      <c r="T161" s="5"/>
      <c r="U161" s="5"/>
      <c r="V161" s="5"/>
      <c r="W161" s="5"/>
      <c r="X161" s="5"/>
      <c r="Y161" s="5"/>
      <c r="Z161" s="5"/>
    </row>
    <row r="162" spans="1:26" ht="12.75" customHeight="1">
      <c r="A162" s="5"/>
      <c r="B162" s="5"/>
      <c r="C162" s="5"/>
      <c r="D162" s="5"/>
      <c r="E162" s="5"/>
      <c r="F162" s="5"/>
      <c r="G162" s="113"/>
      <c r="H162" s="113"/>
      <c r="I162" s="5"/>
      <c r="J162" s="5"/>
      <c r="K162" s="5"/>
      <c r="L162" s="5"/>
      <c r="M162" s="5"/>
      <c r="N162" s="5"/>
      <c r="O162" s="5"/>
      <c r="P162" s="5"/>
      <c r="Q162" s="5"/>
      <c r="R162" s="5"/>
      <c r="S162" s="5"/>
      <c r="T162" s="5"/>
      <c r="U162" s="5"/>
      <c r="V162" s="5"/>
      <c r="W162" s="5"/>
      <c r="X162" s="5"/>
      <c r="Y162" s="5"/>
      <c r="Z162" s="5"/>
    </row>
    <row r="163" spans="1:26" ht="12.75" customHeight="1">
      <c r="A163" s="5"/>
      <c r="B163" s="5"/>
      <c r="C163" s="5"/>
      <c r="D163" s="5"/>
      <c r="E163" s="5"/>
      <c r="F163" s="5"/>
      <c r="G163" s="113"/>
      <c r="H163" s="113"/>
      <c r="I163" s="5"/>
      <c r="J163" s="5"/>
      <c r="K163" s="5"/>
      <c r="L163" s="5"/>
      <c r="M163" s="5"/>
      <c r="N163" s="5"/>
      <c r="O163" s="5"/>
      <c r="P163" s="5"/>
      <c r="Q163" s="5"/>
      <c r="R163" s="5"/>
      <c r="S163" s="5"/>
      <c r="T163" s="5"/>
      <c r="U163" s="5"/>
      <c r="V163" s="5"/>
      <c r="W163" s="5"/>
      <c r="X163" s="5"/>
      <c r="Y163" s="5"/>
      <c r="Z163" s="5"/>
    </row>
    <row r="164" spans="1:26" ht="12.75" customHeight="1">
      <c r="A164" s="5"/>
      <c r="B164" s="5"/>
      <c r="C164" s="5"/>
      <c r="D164" s="5"/>
      <c r="E164" s="5"/>
      <c r="F164" s="5"/>
      <c r="G164" s="113"/>
      <c r="H164" s="113"/>
      <c r="I164" s="5"/>
      <c r="J164" s="5"/>
      <c r="K164" s="5"/>
      <c r="L164" s="5"/>
      <c r="M164" s="5"/>
      <c r="N164" s="5"/>
      <c r="O164" s="5"/>
      <c r="P164" s="5"/>
      <c r="Q164" s="5"/>
      <c r="R164" s="5"/>
      <c r="S164" s="5"/>
      <c r="T164" s="5"/>
      <c r="U164" s="5"/>
      <c r="V164" s="5"/>
      <c r="W164" s="5"/>
      <c r="X164" s="5"/>
      <c r="Y164" s="5"/>
      <c r="Z164" s="5"/>
    </row>
    <row r="165" spans="1:26" ht="12.75" customHeight="1">
      <c r="A165" s="5"/>
      <c r="B165" s="5"/>
      <c r="C165" s="5"/>
      <c r="D165" s="5"/>
      <c r="E165" s="5"/>
      <c r="F165" s="5"/>
      <c r="G165" s="113"/>
      <c r="H165" s="113"/>
      <c r="I165" s="5"/>
      <c r="J165" s="5"/>
      <c r="K165" s="5"/>
      <c r="L165" s="5"/>
      <c r="M165" s="5"/>
      <c r="N165" s="5"/>
      <c r="O165" s="5"/>
      <c r="P165" s="5"/>
      <c r="Q165" s="5"/>
      <c r="R165" s="5"/>
      <c r="S165" s="5"/>
      <c r="T165" s="5"/>
      <c r="U165" s="5"/>
      <c r="V165" s="5"/>
      <c r="W165" s="5"/>
      <c r="X165" s="5"/>
      <c r="Y165" s="5"/>
      <c r="Z165" s="5"/>
    </row>
    <row r="166" spans="1:26" ht="12.75" customHeight="1">
      <c r="A166" s="5"/>
      <c r="B166" s="5"/>
      <c r="C166" s="5"/>
      <c r="D166" s="5"/>
      <c r="E166" s="5"/>
      <c r="F166" s="5"/>
      <c r="G166" s="113"/>
      <c r="H166" s="113"/>
      <c r="I166" s="5"/>
      <c r="J166" s="5"/>
      <c r="K166" s="5"/>
      <c r="L166" s="5"/>
      <c r="M166" s="5"/>
      <c r="N166" s="5"/>
      <c r="O166" s="5"/>
      <c r="P166" s="5"/>
      <c r="Q166" s="5"/>
      <c r="R166" s="5"/>
      <c r="S166" s="5"/>
      <c r="T166" s="5"/>
      <c r="U166" s="5"/>
      <c r="V166" s="5"/>
      <c r="W166" s="5"/>
      <c r="X166" s="5"/>
      <c r="Y166" s="5"/>
      <c r="Z166" s="5"/>
    </row>
    <row r="167" spans="1:26" ht="12.75" customHeight="1">
      <c r="A167" s="5"/>
      <c r="B167" s="5"/>
      <c r="C167" s="5"/>
      <c r="D167" s="5"/>
      <c r="E167" s="5"/>
      <c r="F167" s="5"/>
      <c r="G167" s="113"/>
      <c r="H167" s="113"/>
      <c r="I167" s="5"/>
      <c r="J167" s="5"/>
      <c r="K167" s="5"/>
      <c r="L167" s="5"/>
      <c r="M167" s="5"/>
      <c r="N167" s="5"/>
      <c r="O167" s="5"/>
      <c r="P167" s="5"/>
      <c r="Q167" s="5"/>
      <c r="R167" s="5"/>
      <c r="S167" s="5"/>
      <c r="T167" s="5"/>
      <c r="U167" s="5"/>
      <c r="V167" s="5"/>
      <c r="W167" s="5"/>
      <c r="X167" s="5"/>
      <c r="Y167" s="5"/>
      <c r="Z167" s="5"/>
    </row>
    <row r="168" spans="1:26" ht="12.75" customHeight="1">
      <c r="A168" s="5"/>
      <c r="B168" s="5"/>
      <c r="C168" s="5"/>
      <c r="D168" s="5"/>
      <c r="E168" s="5"/>
      <c r="F168" s="5"/>
      <c r="G168" s="113"/>
      <c r="H168" s="113"/>
      <c r="I168" s="5"/>
      <c r="J168" s="5"/>
      <c r="K168" s="5"/>
      <c r="L168" s="5"/>
      <c r="M168" s="5"/>
      <c r="N168" s="5"/>
      <c r="O168" s="5"/>
      <c r="P168" s="5"/>
      <c r="Q168" s="5"/>
      <c r="R168" s="5"/>
      <c r="S168" s="5"/>
      <c r="T168" s="5"/>
      <c r="U168" s="5"/>
      <c r="V168" s="5"/>
      <c r="W168" s="5"/>
      <c r="X168" s="5"/>
      <c r="Y168" s="5"/>
      <c r="Z168" s="5"/>
    </row>
    <row r="169" spans="1:26" ht="12.75" customHeight="1">
      <c r="A169" s="5"/>
      <c r="B169" s="5"/>
      <c r="C169" s="5"/>
      <c r="D169" s="5"/>
      <c r="E169" s="5"/>
      <c r="F169" s="5"/>
      <c r="G169" s="113"/>
      <c r="H169" s="113"/>
      <c r="I169" s="5"/>
      <c r="J169" s="5"/>
      <c r="K169" s="5"/>
      <c r="L169" s="5"/>
      <c r="M169" s="5"/>
      <c r="N169" s="5"/>
      <c r="O169" s="5"/>
      <c r="P169" s="5"/>
      <c r="Q169" s="5"/>
      <c r="R169" s="5"/>
      <c r="S169" s="5"/>
      <c r="T169" s="5"/>
      <c r="U169" s="5"/>
      <c r="V169" s="5"/>
      <c r="W169" s="5"/>
      <c r="X169" s="5"/>
      <c r="Y169" s="5"/>
      <c r="Z169" s="5"/>
    </row>
    <row r="170" spans="1:26" ht="12.75" customHeight="1">
      <c r="A170" s="5"/>
      <c r="B170" s="5"/>
      <c r="C170" s="5"/>
      <c r="D170" s="5"/>
      <c r="E170" s="5"/>
      <c r="F170" s="5"/>
      <c r="G170" s="113"/>
      <c r="H170" s="113"/>
      <c r="I170" s="5"/>
      <c r="J170" s="5"/>
      <c r="K170" s="5"/>
      <c r="L170" s="5"/>
      <c r="M170" s="5"/>
      <c r="N170" s="5"/>
      <c r="O170" s="5"/>
      <c r="P170" s="5"/>
      <c r="Q170" s="5"/>
      <c r="R170" s="5"/>
      <c r="S170" s="5"/>
      <c r="T170" s="5"/>
      <c r="U170" s="5"/>
      <c r="V170" s="5"/>
      <c r="W170" s="5"/>
      <c r="X170" s="5"/>
      <c r="Y170" s="5"/>
      <c r="Z170" s="5"/>
    </row>
    <row r="171" spans="1:26" ht="12.75" customHeight="1">
      <c r="A171" s="5"/>
      <c r="B171" s="5"/>
      <c r="C171" s="5"/>
      <c r="D171" s="5"/>
      <c r="E171" s="5"/>
      <c r="F171" s="5"/>
      <c r="G171" s="113"/>
      <c r="H171" s="113"/>
      <c r="I171" s="5"/>
      <c r="J171" s="5"/>
      <c r="K171" s="5"/>
      <c r="L171" s="5"/>
      <c r="M171" s="5"/>
      <c r="N171" s="5"/>
      <c r="O171" s="5"/>
      <c r="P171" s="5"/>
      <c r="Q171" s="5"/>
      <c r="R171" s="5"/>
      <c r="S171" s="5"/>
      <c r="T171" s="5"/>
      <c r="U171" s="5"/>
      <c r="V171" s="5"/>
      <c r="W171" s="5"/>
      <c r="X171" s="5"/>
      <c r="Y171" s="5"/>
      <c r="Z171" s="5"/>
    </row>
    <row r="172" spans="1:26" ht="12.75" customHeight="1">
      <c r="A172" s="5"/>
      <c r="B172" s="5"/>
      <c r="C172" s="5"/>
      <c r="D172" s="5"/>
      <c r="E172" s="5"/>
      <c r="F172" s="5"/>
      <c r="G172" s="113"/>
      <c r="H172" s="113"/>
      <c r="I172" s="5"/>
      <c r="J172" s="5"/>
      <c r="K172" s="5"/>
      <c r="L172" s="5"/>
      <c r="M172" s="5"/>
      <c r="N172" s="5"/>
      <c r="O172" s="5"/>
      <c r="P172" s="5"/>
      <c r="Q172" s="5"/>
      <c r="R172" s="5"/>
      <c r="S172" s="5"/>
      <c r="T172" s="5"/>
      <c r="U172" s="5"/>
      <c r="V172" s="5"/>
      <c r="W172" s="5"/>
      <c r="X172" s="5"/>
      <c r="Y172" s="5"/>
      <c r="Z172" s="5"/>
    </row>
    <row r="173" spans="1:26" ht="12.75" customHeight="1">
      <c r="A173" s="5"/>
      <c r="B173" s="5"/>
      <c r="C173" s="5"/>
      <c r="D173" s="5"/>
      <c r="E173" s="5"/>
      <c r="F173" s="5"/>
      <c r="G173" s="113"/>
      <c r="H173" s="113"/>
      <c r="I173" s="5"/>
      <c r="J173" s="5"/>
      <c r="K173" s="5"/>
      <c r="L173" s="5"/>
      <c r="M173" s="5"/>
      <c r="N173" s="5"/>
      <c r="O173" s="5"/>
      <c r="P173" s="5"/>
      <c r="Q173" s="5"/>
      <c r="R173" s="5"/>
      <c r="S173" s="5"/>
      <c r="T173" s="5"/>
      <c r="U173" s="5"/>
      <c r="V173" s="5"/>
      <c r="W173" s="5"/>
      <c r="X173" s="5"/>
      <c r="Y173" s="5"/>
      <c r="Z173" s="5"/>
    </row>
    <row r="174" spans="1:26" ht="12.75" customHeight="1">
      <c r="A174" s="5"/>
      <c r="B174" s="5"/>
      <c r="C174" s="5"/>
      <c r="D174" s="5"/>
      <c r="E174" s="5"/>
      <c r="F174" s="5"/>
      <c r="G174" s="113"/>
      <c r="H174" s="113"/>
      <c r="I174" s="5"/>
      <c r="J174" s="5"/>
      <c r="K174" s="5"/>
      <c r="L174" s="5"/>
      <c r="M174" s="5"/>
      <c r="N174" s="5"/>
      <c r="O174" s="5"/>
      <c r="P174" s="5"/>
      <c r="Q174" s="5"/>
      <c r="R174" s="5"/>
      <c r="S174" s="5"/>
      <c r="T174" s="5"/>
      <c r="U174" s="5"/>
      <c r="V174" s="5"/>
      <c r="W174" s="5"/>
      <c r="X174" s="5"/>
      <c r="Y174" s="5"/>
      <c r="Z174" s="5"/>
    </row>
    <row r="175" spans="1:26" ht="12.75" customHeight="1">
      <c r="A175" s="5"/>
      <c r="B175" s="5"/>
      <c r="C175" s="5"/>
      <c r="D175" s="5"/>
      <c r="E175" s="5"/>
      <c r="F175" s="5"/>
      <c r="G175" s="113"/>
      <c r="H175" s="113"/>
      <c r="I175" s="5"/>
      <c r="J175" s="5"/>
      <c r="K175" s="5"/>
      <c r="L175" s="5"/>
      <c r="M175" s="5"/>
      <c r="N175" s="5"/>
      <c r="O175" s="5"/>
      <c r="P175" s="5"/>
      <c r="Q175" s="5"/>
      <c r="R175" s="5"/>
      <c r="S175" s="5"/>
      <c r="T175" s="5"/>
      <c r="U175" s="5"/>
      <c r="V175" s="5"/>
      <c r="W175" s="5"/>
      <c r="X175" s="5"/>
      <c r="Y175" s="5"/>
      <c r="Z175" s="5"/>
    </row>
    <row r="176" spans="1:26" ht="12.75" customHeight="1">
      <c r="A176" s="5"/>
      <c r="B176" s="5"/>
      <c r="C176" s="5"/>
      <c r="D176" s="5"/>
      <c r="E176" s="5"/>
      <c r="F176" s="5"/>
      <c r="G176" s="113"/>
      <c r="H176" s="113"/>
      <c r="I176" s="5"/>
      <c r="J176" s="5"/>
      <c r="K176" s="5"/>
      <c r="L176" s="5"/>
      <c r="M176" s="5"/>
      <c r="N176" s="5"/>
      <c r="O176" s="5"/>
      <c r="P176" s="5"/>
      <c r="Q176" s="5"/>
      <c r="R176" s="5"/>
      <c r="S176" s="5"/>
      <c r="T176" s="5"/>
      <c r="U176" s="5"/>
      <c r="V176" s="5"/>
      <c r="W176" s="5"/>
      <c r="X176" s="5"/>
      <c r="Y176" s="5"/>
      <c r="Z176" s="5"/>
    </row>
    <row r="177" spans="1:26" ht="12.75" customHeight="1">
      <c r="A177" s="5"/>
      <c r="B177" s="5"/>
      <c r="C177" s="5"/>
      <c r="D177" s="5"/>
      <c r="E177" s="5"/>
      <c r="F177" s="5"/>
      <c r="G177" s="113"/>
      <c r="H177" s="113"/>
      <c r="I177" s="5"/>
      <c r="J177" s="5"/>
      <c r="K177" s="5"/>
      <c r="L177" s="5"/>
      <c r="M177" s="5"/>
      <c r="N177" s="5"/>
      <c r="O177" s="5"/>
      <c r="P177" s="5"/>
      <c r="Q177" s="5"/>
      <c r="R177" s="5"/>
      <c r="S177" s="5"/>
      <c r="T177" s="5"/>
      <c r="U177" s="5"/>
      <c r="V177" s="5"/>
      <c r="W177" s="5"/>
      <c r="X177" s="5"/>
      <c r="Y177" s="5"/>
      <c r="Z177" s="5"/>
    </row>
    <row r="178" spans="1:26" ht="12.75" customHeight="1">
      <c r="A178" s="5"/>
      <c r="B178" s="5"/>
      <c r="C178" s="5"/>
      <c r="D178" s="5"/>
      <c r="E178" s="5"/>
      <c r="F178" s="5"/>
      <c r="G178" s="113"/>
      <c r="H178" s="113"/>
      <c r="I178" s="5"/>
      <c r="J178" s="5"/>
      <c r="K178" s="5"/>
      <c r="L178" s="5"/>
      <c r="M178" s="5"/>
      <c r="N178" s="5"/>
      <c r="O178" s="5"/>
      <c r="P178" s="5"/>
      <c r="Q178" s="5"/>
      <c r="R178" s="5"/>
      <c r="S178" s="5"/>
      <c r="T178" s="5"/>
      <c r="U178" s="5"/>
      <c r="V178" s="5"/>
      <c r="W178" s="5"/>
      <c r="X178" s="5"/>
      <c r="Y178" s="5"/>
      <c r="Z178" s="5"/>
    </row>
    <row r="179" spans="1:26" ht="12.75" customHeight="1">
      <c r="A179" s="5"/>
      <c r="B179" s="5"/>
      <c r="C179" s="5"/>
      <c r="D179" s="5"/>
      <c r="E179" s="5"/>
      <c r="F179" s="5"/>
      <c r="G179" s="113"/>
      <c r="H179" s="113"/>
      <c r="I179" s="5"/>
      <c r="J179" s="5"/>
      <c r="K179" s="5"/>
      <c r="L179" s="5"/>
      <c r="M179" s="5"/>
      <c r="N179" s="5"/>
      <c r="O179" s="5"/>
      <c r="P179" s="5"/>
      <c r="Q179" s="5"/>
      <c r="R179" s="5"/>
      <c r="S179" s="5"/>
      <c r="T179" s="5"/>
      <c r="U179" s="5"/>
      <c r="V179" s="5"/>
      <c r="W179" s="5"/>
      <c r="X179" s="5"/>
      <c r="Y179" s="5"/>
      <c r="Z179" s="5"/>
    </row>
    <row r="180" spans="1:26" ht="12.75" customHeight="1">
      <c r="A180" s="5"/>
      <c r="B180" s="5"/>
      <c r="C180" s="5"/>
      <c r="D180" s="5"/>
      <c r="E180" s="5"/>
      <c r="F180" s="5"/>
      <c r="G180" s="113"/>
      <c r="H180" s="113"/>
      <c r="I180" s="5"/>
      <c r="J180" s="5"/>
      <c r="K180" s="5"/>
      <c r="L180" s="5"/>
      <c r="M180" s="5"/>
      <c r="N180" s="5"/>
      <c r="O180" s="5"/>
      <c r="P180" s="5"/>
      <c r="Q180" s="5"/>
      <c r="R180" s="5"/>
      <c r="S180" s="5"/>
      <c r="T180" s="5"/>
      <c r="U180" s="5"/>
      <c r="V180" s="5"/>
      <c r="W180" s="5"/>
      <c r="X180" s="5"/>
      <c r="Y180" s="5"/>
      <c r="Z180" s="5"/>
    </row>
    <row r="181" spans="1:26" ht="12.75" customHeight="1">
      <c r="A181" s="5"/>
      <c r="B181" s="5"/>
      <c r="C181" s="5"/>
      <c r="D181" s="5"/>
      <c r="E181" s="5"/>
      <c r="F181" s="5"/>
      <c r="G181" s="113"/>
      <c r="H181" s="113"/>
      <c r="I181" s="5"/>
      <c r="J181" s="5"/>
      <c r="K181" s="5"/>
      <c r="L181" s="5"/>
      <c r="M181" s="5"/>
      <c r="N181" s="5"/>
      <c r="O181" s="5"/>
      <c r="P181" s="5"/>
      <c r="Q181" s="5"/>
      <c r="R181" s="5"/>
      <c r="S181" s="5"/>
      <c r="T181" s="5"/>
      <c r="U181" s="5"/>
      <c r="V181" s="5"/>
      <c r="W181" s="5"/>
      <c r="X181" s="5"/>
      <c r="Y181" s="5"/>
      <c r="Z181" s="5"/>
    </row>
    <row r="182" spans="1:26" ht="12.75" customHeight="1">
      <c r="A182" s="5"/>
      <c r="B182" s="5"/>
      <c r="C182" s="5"/>
      <c r="D182" s="5"/>
      <c r="E182" s="5"/>
      <c r="F182" s="5"/>
      <c r="G182" s="113"/>
      <c r="H182" s="113"/>
      <c r="I182" s="5"/>
      <c r="J182" s="5"/>
      <c r="K182" s="5"/>
      <c r="L182" s="5"/>
      <c r="M182" s="5"/>
      <c r="N182" s="5"/>
      <c r="O182" s="5"/>
      <c r="P182" s="5"/>
      <c r="Q182" s="5"/>
      <c r="R182" s="5"/>
      <c r="S182" s="5"/>
      <c r="T182" s="5"/>
      <c r="U182" s="5"/>
      <c r="V182" s="5"/>
      <c r="W182" s="5"/>
      <c r="X182" s="5"/>
      <c r="Y182" s="5"/>
      <c r="Z182" s="5"/>
    </row>
    <row r="183" spans="1:26" ht="12.75" customHeight="1">
      <c r="A183" s="5"/>
      <c r="B183" s="5"/>
      <c r="C183" s="5"/>
      <c r="D183" s="5"/>
      <c r="E183" s="5"/>
      <c r="F183" s="5"/>
      <c r="G183" s="113"/>
      <c r="H183" s="113"/>
      <c r="I183" s="5"/>
      <c r="J183" s="5"/>
      <c r="K183" s="5"/>
      <c r="L183" s="5"/>
      <c r="M183" s="5"/>
      <c r="N183" s="5"/>
      <c r="O183" s="5"/>
      <c r="P183" s="5"/>
      <c r="Q183" s="5"/>
      <c r="R183" s="5"/>
      <c r="S183" s="5"/>
      <c r="T183" s="5"/>
      <c r="U183" s="5"/>
      <c r="V183" s="5"/>
      <c r="W183" s="5"/>
      <c r="X183" s="5"/>
      <c r="Y183" s="5"/>
      <c r="Z183" s="5"/>
    </row>
    <row r="184" spans="1:26" ht="12.75" customHeight="1">
      <c r="A184" s="5"/>
      <c r="B184" s="5"/>
      <c r="C184" s="5"/>
      <c r="D184" s="5"/>
      <c r="E184" s="5"/>
      <c r="F184" s="5"/>
      <c r="G184" s="113"/>
      <c r="H184" s="113"/>
      <c r="I184" s="5"/>
      <c r="J184" s="5"/>
      <c r="K184" s="5"/>
      <c r="L184" s="5"/>
      <c r="M184" s="5"/>
      <c r="N184" s="5"/>
      <c r="O184" s="5"/>
      <c r="P184" s="5"/>
      <c r="Q184" s="5"/>
      <c r="R184" s="5"/>
      <c r="S184" s="5"/>
      <c r="T184" s="5"/>
      <c r="U184" s="5"/>
      <c r="V184" s="5"/>
      <c r="W184" s="5"/>
      <c r="X184" s="5"/>
      <c r="Y184" s="5"/>
      <c r="Z184" s="5"/>
    </row>
    <row r="185" spans="1:26" ht="12.75" customHeight="1">
      <c r="A185" s="5"/>
      <c r="B185" s="5"/>
      <c r="C185" s="5"/>
      <c r="D185" s="5"/>
      <c r="E185" s="5"/>
      <c r="F185" s="5"/>
      <c r="G185" s="113"/>
      <c r="H185" s="113"/>
      <c r="I185" s="5"/>
      <c r="J185" s="5"/>
      <c r="K185" s="5"/>
      <c r="L185" s="5"/>
      <c r="M185" s="5"/>
      <c r="N185" s="5"/>
      <c r="O185" s="5"/>
      <c r="P185" s="5"/>
      <c r="Q185" s="5"/>
      <c r="R185" s="5"/>
      <c r="S185" s="5"/>
      <c r="T185" s="5"/>
      <c r="U185" s="5"/>
      <c r="V185" s="5"/>
      <c r="W185" s="5"/>
      <c r="X185" s="5"/>
      <c r="Y185" s="5"/>
      <c r="Z185" s="5"/>
    </row>
    <row r="186" spans="1:26" ht="12.75" customHeight="1">
      <c r="A186" s="5"/>
      <c r="B186" s="5"/>
      <c r="C186" s="5"/>
      <c r="D186" s="5"/>
      <c r="E186" s="5"/>
      <c r="F186" s="5"/>
      <c r="G186" s="113"/>
      <c r="H186" s="113"/>
      <c r="I186" s="5"/>
      <c r="J186" s="5"/>
      <c r="K186" s="5"/>
      <c r="L186" s="5"/>
      <c r="M186" s="5"/>
      <c r="N186" s="5"/>
      <c r="O186" s="5"/>
      <c r="P186" s="5"/>
      <c r="Q186" s="5"/>
      <c r="R186" s="5"/>
      <c r="S186" s="5"/>
      <c r="T186" s="5"/>
      <c r="U186" s="5"/>
      <c r="V186" s="5"/>
      <c r="W186" s="5"/>
      <c r="X186" s="5"/>
      <c r="Y186" s="5"/>
      <c r="Z186" s="5"/>
    </row>
    <row r="187" spans="1:26" ht="12.75" customHeight="1">
      <c r="A187" s="5"/>
      <c r="B187" s="5"/>
      <c r="C187" s="5"/>
      <c r="D187" s="5"/>
      <c r="E187" s="5"/>
      <c r="F187" s="5"/>
      <c r="G187" s="113"/>
      <c r="H187" s="113"/>
      <c r="I187" s="5"/>
      <c r="J187" s="5"/>
      <c r="K187" s="5"/>
      <c r="L187" s="5"/>
      <c r="M187" s="5"/>
      <c r="N187" s="5"/>
      <c r="O187" s="5"/>
      <c r="P187" s="5"/>
      <c r="Q187" s="5"/>
      <c r="R187" s="5"/>
      <c r="S187" s="5"/>
      <c r="T187" s="5"/>
      <c r="U187" s="5"/>
      <c r="V187" s="5"/>
      <c r="W187" s="5"/>
      <c r="X187" s="5"/>
      <c r="Y187" s="5"/>
      <c r="Z187" s="5"/>
    </row>
    <row r="188" spans="1:26" ht="12.75" customHeight="1">
      <c r="A188" s="5"/>
      <c r="B188" s="5"/>
      <c r="C188" s="5"/>
      <c r="D188" s="5"/>
      <c r="E188" s="5"/>
      <c r="F188" s="5"/>
      <c r="G188" s="113"/>
      <c r="H188" s="113"/>
      <c r="I188" s="5"/>
      <c r="J188" s="5"/>
      <c r="K188" s="5"/>
      <c r="L188" s="5"/>
      <c r="M188" s="5"/>
      <c r="N188" s="5"/>
      <c r="O188" s="5"/>
      <c r="P188" s="5"/>
      <c r="Q188" s="5"/>
      <c r="R188" s="5"/>
      <c r="S188" s="5"/>
      <c r="T188" s="5"/>
      <c r="U188" s="5"/>
      <c r="V188" s="5"/>
      <c r="W188" s="5"/>
      <c r="X188" s="5"/>
      <c r="Y188" s="5"/>
      <c r="Z188" s="5"/>
    </row>
    <row r="189" spans="1:26" ht="12.75" customHeight="1">
      <c r="A189" s="5"/>
      <c r="B189" s="5"/>
      <c r="C189" s="5"/>
      <c r="D189" s="5"/>
      <c r="E189" s="5"/>
      <c r="F189" s="5"/>
      <c r="G189" s="113"/>
      <c r="H189" s="113"/>
      <c r="I189" s="5"/>
      <c r="J189" s="5"/>
      <c r="K189" s="5"/>
      <c r="L189" s="5"/>
      <c r="M189" s="5"/>
      <c r="N189" s="5"/>
      <c r="O189" s="5"/>
      <c r="P189" s="5"/>
      <c r="Q189" s="5"/>
      <c r="R189" s="5"/>
      <c r="S189" s="5"/>
      <c r="T189" s="5"/>
      <c r="U189" s="5"/>
      <c r="V189" s="5"/>
      <c r="W189" s="5"/>
      <c r="X189" s="5"/>
      <c r="Y189" s="5"/>
      <c r="Z189" s="5"/>
    </row>
    <row r="190" spans="1:26" ht="12.75" customHeight="1">
      <c r="A190" s="5"/>
      <c r="B190" s="5"/>
      <c r="C190" s="5"/>
      <c r="D190" s="5"/>
      <c r="E190" s="5"/>
      <c r="F190" s="5"/>
      <c r="G190" s="113"/>
      <c r="H190" s="113"/>
      <c r="I190" s="5"/>
      <c r="J190" s="5"/>
      <c r="K190" s="5"/>
      <c r="L190" s="5"/>
      <c r="M190" s="5"/>
      <c r="N190" s="5"/>
      <c r="O190" s="5"/>
      <c r="P190" s="5"/>
      <c r="Q190" s="5"/>
      <c r="R190" s="5"/>
      <c r="S190" s="5"/>
      <c r="T190" s="5"/>
      <c r="U190" s="5"/>
      <c r="V190" s="5"/>
      <c r="W190" s="5"/>
      <c r="X190" s="5"/>
      <c r="Y190" s="5"/>
      <c r="Z190" s="5"/>
    </row>
    <row r="191" spans="1:26" ht="12.75" customHeight="1">
      <c r="A191" s="5"/>
      <c r="B191" s="5"/>
      <c r="C191" s="5"/>
      <c r="D191" s="5"/>
      <c r="E191" s="5"/>
      <c r="F191" s="5"/>
      <c r="G191" s="113"/>
      <c r="H191" s="113"/>
      <c r="I191" s="5"/>
      <c r="J191" s="5"/>
      <c r="K191" s="5"/>
      <c r="L191" s="5"/>
      <c r="M191" s="5"/>
      <c r="N191" s="5"/>
      <c r="O191" s="5"/>
      <c r="P191" s="5"/>
      <c r="Q191" s="5"/>
      <c r="R191" s="5"/>
      <c r="S191" s="5"/>
      <c r="T191" s="5"/>
      <c r="U191" s="5"/>
      <c r="V191" s="5"/>
      <c r="W191" s="5"/>
      <c r="X191" s="5"/>
      <c r="Y191" s="5"/>
      <c r="Z191" s="5"/>
    </row>
    <row r="192" spans="1:26" ht="12.75" customHeight="1">
      <c r="A192" s="5"/>
      <c r="B192" s="5"/>
      <c r="C192" s="5"/>
      <c r="D192" s="5"/>
      <c r="E192" s="5"/>
      <c r="F192" s="5"/>
      <c r="G192" s="113"/>
      <c r="H192" s="113"/>
      <c r="I192" s="5"/>
      <c r="J192" s="5"/>
      <c r="K192" s="5"/>
      <c r="L192" s="5"/>
      <c r="M192" s="5"/>
      <c r="N192" s="5"/>
      <c r="O192" s="5"/>
      <c r="P192" s="5"/>
      <c r="Q192" s="5"/>
      <c r="R192" s="5"/>
      <c r="S192" s="5"/>
      <c r="T192" s="5"/>
      <c r="U192" s="5"/>
      <c r="V192" s="5"/>
      <c r="W192" s="5"/>
      <c r="X192" s="5"/>
      <c r="Y192" s="5"/>
      <c r="Z192" s="5"/>
    </row>
    <row r="193" spans="1:26" ht="12.75" customHeight="1">
      <c r="A193" s="5"/>
      <c r="B193" s="5"/>
      <c r="C193" s="5"/>
      <c r="D193" s="5"/>
      <c r="E193" s="5"/>
      <c r="F193" s="5"/>
      <c r="G193" s="113"/>
      <c r="H193" s="113"/>
      <c r="I193" s="5"/>
      <c r="J193" s="5"/>
      <c r="K193" s="5"/>
      <c r="L193" s="5"/>
      <c r="M193" s="5"/>
      <c r="N193" s="5"/>
      <c r="O193" s="5"/>
      <c r="P193" s="5"/>
      <c r="Q193" s="5"/>
      <c r="R193" s="5"/>
      <c r="S193" s="5"/>
      <c r="T193" s="5"/>
      <c r="U193" s="5"/>
      <c r="V193" s="5"/>
      <c r="W193" s="5"/>
      <c r="X193" s="5"/>
      <c r="Y193" s="5"/>
      <c r="Z193" s="5"/>
    </row>
    <row r="194" spans="1:26" ht="12.75" customHeight="1">
      <c r="A194" s="5"/>
      <c r="B194" s="5"/>
      <c r="C194" s="5"/>
      <c r="D194" s="5"/>
      <c r="E194" s="5"/>
      <c r="F194" s="5"/>
      <c r="G194" s="113"/>
      <c r="H194" s="113"/>
      <c r="I194" s="5"/>
      <c r="J194" s="5"/>
      <c r="K194" s="5"/>
      <c r="L194" s="5"/>
      <c r="M194" s="5"/>
      <c r="N194" s="5"/>
      <c r="O194" s="5"/>
      <c r="P194" s="5"/>
      <c r="Q194" s="5"/>
      <c r="R194" s="5"/>
      <c r="S194" s="5"/>
      <c r="T194" s="5"/>
      <c r="U194" s="5"/>
      <c r="V194" s="5"/>
      <c r="W194" s="5"/>
      <c r="X194" s="5"/>
      <c r="Y194" s="5"/>
      <c r="Z194" s="5"/>
    </row>
    <row r="195" spans="1:26" ht="12.75" customHeight="1">
      <c r="A195" s="5"/>
      <c r="B195" s="5"/>
      <c r="C195" s="5"/>
      <c r="D195" s="5"/>
      <c r="E195" s="5"/>
      <c r="F195" s="5"/>
      <c r="G195" s="113"/>
      <c r="H195" s="113"/>
      <c r="I195" s="5"/>
      <c r="J195" s="5"/>
      <c r="K195" s="5"/>
      <c r="L195" s="5"/>
      <c r="M195" s="5"/>
      <c r="N195" s="5"/>
      <c r="O195" s="5"/>
      <c r="P195" s="5"/>
      <c r="Q195" s="5"/>
      <c r="R195" s="5"/>
      <c r="S195" s="5"/>
      <c r="T195" s="5"/>
      <c r="U195" s="5"/>
      <c r="V195" s="5"/>
      <c r="W195" s="5"/>
      <c r="X195" s="5"/>
      <c r="Y195" s="5"/>
      <c r="Z195" s="5"/>
    </row>
    <row r="196" spans="1:26" ht="12.75" customHeight="1">
      <c r="A196" s="5"/>
      <c r="B196" s="5"/>
      <c r="C196" s="5"/>
      <c r="D196" s="5"/>
      <c r="E196" s="5"/>
      <c r="F196" s="5"/>
      <c r="G196" s="113"/>
      <c r="H196" s="113"/>
      <c r="I196" s="5"/>
      <c r="J196" s="5"/>
      <c r="K196" s="5"/>
      <c r="L196" s="5"/>
      <c r="M196" s="5"/>
      <c r="N196" s="5"/>
      <c r="O196" s="5"/>
      <c r="P196" s="5"/>
      <c r="Q196" s="5"/>
      <c r="R196" s="5"/>
      <c r="S196" s="5"/>
      <c r="T196" s="5"/>
      <c r="U196" s="5"/>
      <c r="V196" s="5"/>
      <c r="W196" s="5"/>
      <c r="X196" s="5"/>
      <c r="Y196" s="5"/>
      <c r="Z196" s="5"/>
    </row>
    <row r="197" spans="1:26" ht="12.75" customHeight="1">
      <c r="A197" s="5"/>
      <c r="B197" s="5"/>
      <c r="C197" s="5"/>
      <c r="D197" s="5"/>
      <c r="E197" s="5"/>
      <c r="F197" s="5"/>
      <c r="G197" s="113"/>
      <c r="H197" s="113"/>
      <c r="I197" s="5"/>
      <c r="J197" s="5"/>
      <c r="K197" s="5"/>
      <c r="L197" s="5"/>
      <c r="M197" s="5"/>
      <c r="N197" s="5"/>
      <c r="O197" s="5"/>
      <c r="P197" s="5"/>
      <c r="Q197" s="5"/>
      <c r="R197" s="5"/>
      <c r="S197" s="5"/>
      <c r="T197" s="5"/>
      <c r="U197" s="5"/>
      <c r="V197" s="5"/>
      <c r="W197" s="5"/>
      <c r="X197" s="5"/>
      <c r="Y197" s="5"/>
      <c r="Z197" s="5"/>
    </row>
    <row r="198" spans="1:26" ht="12.75" customHeight="1">
      <c r="A198" s="5"/>
      <c r="B198" s="5"/>
      <c r="C198" s="5"/>
      <c r="D198" s="5"/>
      <c r="E198" s="5"/>
      <c r="F198" s="5"/>
      <c r="G198" s="113"/>
      <c r="H198" s="113"/>
      <c r="I198" s="5"/>
      <c r="J198" s="5"/>
      <c r="K198" s="5"/>
      <c r="L198" s="5"/>
      <c r="M198" s="5"/>
      <c r="N198" s="5"/>
      <c r="O198" s="5"/>
      <c r="P198" s="5"/>
      <c r="Q198" s="5"/>
      <c r="R198" s="5"/>
      <c r="S198" s="5"/>
      <c r="T198" s="5"/>
      <c r="U198" s="5"/>
      <c r="V198" s="5"/>
      <c r="W198" s="5"/>
      <c r="X198" s="5"/>
      <c r="Y198" s="5"/>
      <c r="Z198" s="5"/>
    </row>
    <row r="199" spans="1:26" ht="12.75" customHeight="1">
      <c r="A199" s="5"/>
      <c r="B199" s="5"/>
      <c r="C199" s="5"/>
      <c r="D199" s="5"/>
      <c r="E199" s="5"/>
      <c r="F199" s="5"/>
      <c r="G199" s="113"/>
      <c r="H199" s="113"/>
      <c r="I199" s="5"/>
      <c r="J199" s="5"/>
      <c r="K199" s="5"/>
      <c r="L199" s="5"/>
      <c r="M199" s="5"/>
      <c r="N199" s="5"/>
      <c r="O199" s="5"/>
      <c r="P199" s="5"/>
      <c r="Q199" s="5"/>
      <c r="R199" s="5"/>
      <c r="S199" s="5"/>
      <c r="T199" s="5"/>
      <c r="U199" s="5"/>
      <c r="V199" s="5"/>
      <c r="W199" s="5"/>
      <c r="X199" s="5"/>
      <c r="Y199" s="5"/>
      <c r="Z199" s="5"/>
    </row>
    <row r="200" spans="1:26" ht="12.75" customHeight="1">
      <c r="A200" s="5"/>
      <c r="B200" s="5"/>
      <c r="C200" s="5"/>
      <c r="D200" s="5"/>
      <c r="E200" s="5"/>
      <c r="F200" s="5"/>
      <c r="G200" s="113"/>
      <c r="H200" s="113"/>
      <c r="I200" s="5"/>
      <c r="J200" s="5"/>
      <c r="K200" s="5"/>
      <c r="L200" s="5"/>
      <c r="M200" s="5"/>
      <c r="N200" s="5"/>
      <c r="O200" s="5"/>
      <c r="P200" s="5"/>
      <c r="Q200" s="5"/>
      <c r="R200" s="5"/>
      <c r="S200" s="5"/>
      <c r="T200" s="5"/>
      <c r="U200" s="5"/>
      <c r="V200" s="5"/>
      <c r="W200" s="5"/>
      <c r="X200" s="5"/>
      <c r="Y200" s="5"/>
      <c r="Z200" s="5"/>
    </row>
    <row r="201" spans="1:26" ht="12.75" customHeight="1">
      <c r="A201" s="5"/>
      <c r="B201" s="5"/>
      <c r="C201" s="5"/>
      <c r="D201" s="5"/>
      <c r="E201" s="5"/>
      <c r="F201" s="5"/>
      <c r="G201" s="113"/>
      <c r="H201" s="113"/>
      <c r="I201" s="5"/>
      <c r="J201" s="5"/>
      <c r="K201" s="5"/>
      <c r="L201" s="5"/>
      <c r="M201" s="5"/>
      <c r="N201" s="5"/>
      <c r="O201" s="5"/>
      <c r="P201" s="5"/>
      <c r="Q201" s="5"/>
      <c r="R201" s="5"/>
      <c r="S201" s="5"/>
      <c r="T201" s="5"/>
      <c r="U201" s="5"/>
      <c r="V201" s="5"/>
      <c r="W201" s="5"/>
      <c r="X201" s="5"/>
      <c r="Y201" s="5"/>
      <c r="Z201" s="5"/>
    </row>
    <row r="202" spans="1:26" ht="12.75" customHeight="1">
      <c r="A202" s="5"/>
      <c r="B202" s="5"/>
      <c r="C202" s="5"/>
      <c r="D202" s="5"/>
      <c r="E202" s="5"/>
      <c r="F202" s="5"/>
      <c r="G202" s="113"/>
      <c r="H202" s="113"/>
      <c r="I202" s="5"/>
      <c r="J202" s="5"/>
      <c r="K202" s="5"/>
      <c r="L202" s="5"/>
      <c r="M202" s="5"/>
      <c r="N202" s="5"/>
      <c r="O202" s="5"/>
      <c r="P202" s="5"/>
      <c r="Q202" s="5"/>
      <c r="R202" s="5"/>
      <c r="S202" s="5"/>
      <c r="T202" s="5"/>
      <c r="U202" s="5"/>
      <c r="V202" s="5"/>
      <c r="W202" s="5"/>
      <c r="X202" s="5"/>
      <c r="Y202" s="5"/>
      <c r="Z202" s="5"/>
    </row>
    <row r="203" spans="1:26" ht="12.75" customHeight="1">
      <c r="A203" s="5"/>
      <c r="B203" s="5"/>
      <c r="C203" s="5"/>
      <c r="D203" s="5"/>
      <c r="E203" s="5"/>
      <c r="F203" s="5"/>
      <c r="G203" s="113"/>
      <c r="H203" s="113"/>
      <c r="I203" s="5"/>
      <c r="J203" s="5"/>
      <c r="K203" s="5"/>
      <c r="L203" s="5"/>
      <c r="M203" s="5"/>
      <c r="N203" s="5"/>
      <c r="O203" s="5"/>
      <c r="P203" s="5"/>
      <c r="Q203" s="5"/>
      <c r="R203" s="5"/>
      <c r="S203" s="5"/>
      <c r="T203" s="5"/>
      <c r="U203" s="5"/>
      <c r="V203" s="5"/>
      <c r="W203" s="5"/>
      <c r="X203" s="5"/>
      <c r="Y203" s="5"/>
      <c r="Z203" s="5"/>
    </row>
    <row r="204" spans="1:26" ht="12.75" customHeight="1">
      <c r="A204" s="5"/>
      <c r="B204" s="5"/>
      <c r="C204" s="5"/>
      <c r="D204" s="5"/>
      <c r="E204" s="5"/>
      <c r="F204" s="5"/>
      <c r="G204" s="113"/>
      <c r="H204" s="113"/>
      <c r="I204" s="5"/>
      <c r="J204" s="5"/>
      <c r="K204" s="5"/>
      <c r="L204" s="5"/>
      <c r="M204" s="5"/>
      <c r="N204" s="5"/>
      <c r="O204" s="5"/>
      <c r="P204" s="5"/>
      <c r="Q204" s="5"/>
      <c r="R204" s="5"/>
      <c r="S204" s="5"/>
      <c r="T204" s="5"/>
      <c r="U204" s="5"/>
      <c r="V204" s="5"/>
      <c r="W204" s="5"/>
      <c r="X204" s="5"/>
      <c r="Y204" s="5"/>
      <c r="Z204" s="5"/>
    </row>
    <row r="205" spans="1:26" ht="12.75" customHeight="1">
      <c r="A205" s="5"/>
      <c r="B205" s="5"/>
      <c r="C205" s="5"/>
      <c r="D205" s="5"/>
      <c r="E205" s="5"/>
      <c r="F205" s="5"/>
      <c r="G205" s="113"/>
      <c r="H205" s="113"/>
      <c r="I205" s="5"/>
      <c r="J205" s="5"/>
      <c r="K205" s="5"/>
      <c r="L205" s="5"/>
      <c r="M205" s="5"/>
      <c r="N205" s="5"/>
      <c r="O205" s="5"/>
      <c r="P205" s="5"/>
      <c r="Q205" s="5"/>
      <c r="R205" s="5"/>
      <c r="S205" s="5"/>
      <c r="T205" s="5"/>
      <c r="U205" s="5"/>
      <c r="V205" s="5"/>
      <c r="W205" s="5"/>
      <c r="X205" s="5"/>
      <c r="Y205" s="5"/>
      <c r="Z205" s="5"/>
    </row>
    <row r="206" spans="1:26" ht="12.75" customHeight="1">
      <c r="A206" s="5"/>
      <c r="B206" s="5"/>
      <c r="C206" s="5"/>
      <c r="D206" s="5"/>
      <c r="E206" s="5"/>
      <c r="F206" s="5"/>
      <c r="G206" s="113"/>
      <c r="H206" s="113"/>
      <c r="I206" s="5"/>
      <c r="J206" s="5"/>
      <c r="K206" s="5"/>
      <c r="L206" s="5"/>
      <c r="M206" s="5"/>
      <c r="N206" s="5"/>
      <c r="O206" s="5"/>
      <c r="P206" s="5"/>
      <c r="Q206" s="5"/>
      <c r="R206" s="5"/>
      <c r="S206" s="5"/>
      <c r="T206" s="5"/>
      <c r="U206" s="5"/>
      <c r="V206" s="5"/>
      <c r="W206" s="5"/>
      <c r="X206" s="5"/>
      <c r="Y206" s="5"/>
      <c r="Z206" s="5"/>
    </row>
    <row r="207" spans="1:26" ht="12.75" customHeight="1">
      <c r="A207" s="5"/>
      <c r="B207" s="5"/>
      <c r="C207" s="5"/>
      <c r="D207" s="5"/>
      <c r="E207" s="5"/>
      <c r="F207" s="5"/>
      <c r="G207" s="113"/>
      <c r="H207" s="113"/>
      <c r="I207" s="5"/>
      <c r="J207" s="5"/>
      <c r="K207" s="5"/>
      <c r="L207" s="5"/>
      <c r="M207" s="5"/>
      <c r="N207" s="5"/>
      <c r="O207" s="5"/>
      <c r="P207" s="5"/>
      <c r="Q207" s="5"/>
      <c r="R207" s="5"/>
      <c r="S207" s="5"/>
      <c r="T207" s="5"/>
      <c r="U207" s="5"/>
      <c r="V207" s="5"/>
      <c r="W207" s="5"/>
      <c r="X207" s="5"/>
      <c r="Y207" s="5"/>
      <c r="Z207" s="5"/>
    </row>
    <row r="208" spans="1:26" ht="12.75" customHeight="1">
      <c r="A208" s="5"/>
      <c r="B208" s="5"/>
      <c r="C208" s="5"/>
      <c r="D208" s="5"/>
      <c r="E208" s="5"/>
      <c r="F208" s="5"/>
      <c r="G208" s="113"/>
      <c r="H208" s="113"/>
      <c r="I208" s="5"/>
      <c r="J208" s="5"/>
      <c r="K208" s="5"/>
      <c r="L208" s="5"/>
      <c r="M208" s="5"/>
      <c r="N208" s="5"/>
      <c r="O208" s="5"/>
      <c r="P208" s="5"/>
      <c r="Q208" s="5"/>
      <c r="R208" s="5"/>
      <c r="S208" s="5"/>
      <c r="T208" s="5"/>
      <c r="U208" s="5"/>
      <c r="V208" s="5"/>
      <c r="W208" s="5"/>
      <c r="X208" s="5"/>
      <c r="Y208" s="5"/>
      <c r="Z208" s="5"/>
    </row>
    <row r="209" spans="1:26" ht="12.75" customHeight="1">
      <c r="A209" s="5"/>
      <c r="B209" s="5"/>
      <c r="C209" s="5"/>
      <c r="D209" s="5"/>
      <c r="E209" s="5"/>
      <c r="F209" s="5"/>
      <c r="G209" s="113"/>
      <c r="H209" s="113"/>
      <c r="I209" s="5"/>
      <c r="J209" s="5"/>
      <c r="K209" s="5"/>
      <c r="L209" s="5"/>
      <c r="M209" s="5"/>
      <c r="N209" s="5"/>
      <c r="O209" s="5"/>
      <c r="P209" s="5"/>
      <c r="Q209" s="5"/>
      <c r="R209" s="5"/>
      <c r="S209" s="5"/>
      <c r="T209" s="5"/>
      <c r="U209" s="5"/>
      <c r="V209" s="5"/>
      <c r="W209" s="5"/>
      <c r="X209" s="5"/>
      <c r="Y209" s="5"/>
      <c r="Z209" s="5"/>
    </row>
    <row r="210" spans="1:26" ht="12.75" customHeight="1">
      <c r="A210" s="5"/>
      <c r="B210" s="5"/>
      <c r="C210" s="5"/>
      <c r="D210" s="5"/>
      <c r="E210" s="5"/>
      <c r="F210" s="5"/>
      <c r="G210" s="113"/>
      <c r="H210" s="113"/>
      <c r="I210" s="5"/>
      <c r="J210" s="5"/>
      <c r="K210" s="5"/>
      <c r="L210" s="5"/>
      <c r="M210" s="5"/>
      <c r="N210" s="5"/>
      <c r="O210" s="5"/>
      <c r="P210" s="5"/>
      <c r="Q210" s="5"/>
      <c r="R210" s="5"/>
      <c r="S210" s="5"/>
      <c r="T210" s="5"/>
      <c r="U210" s="5"/>
      <c r="V210" s="5"/>
      <c r="W210" s="5"/>
      <c r="X210" s="5"/>
      <c r="Y210" s="5"/>
      <c r="Z210" s="5"/>
    </row>
    <row r="211" spans="1:26" ht="12.75" customHeight="1">
      <c r="A211" s="5"/>
      <c r="B211" s="5"/>
      <c r="C211" s="5"/>
      <c r="D211" s="5"/>
      <c r="E211" s="5"/>
      <c r="F211" s="5"/>
      <c r="G211" s="113"/>
      <c r="H211" s="113"/>
      <c r="I211" s="5"/>
      <c r="J211" s="5"/>
      <c r="K211" s="5"/>
      <c r="L211" s="5"/>
      <c r="M211" s="5"/>
      <c r="N211" s="5"/>
      <c r="O211" s="5"/>
      <c r="P211" s="5"/>
      <c r="Q211" s="5"/>
      <c r="R211" s="5"/>
      <c r="S211" s="5"/>
      <c r="T211" s="5"/>
      <c r="U211" s="5"/>
      <c r="V211" s="5"/>
      <c r="W211" s="5"/>
      <c r="X211" s="5"/>
      <c r="Y211" s="5"/>
      <c r="Z211" s="5"/>
    </row>
    <row r="212" spans="1:26" ht="12.75" customHeight="1">
      <c r="A212" s="5"/>
      <c r="B212" s="5"/>
      <c r="C212" s="5"/>
      <c r="D212" s="5"/>
      <c r="E212" s="5"/>
      <c r="F212" s="5"/>
      <c r="G212" s="113"/>
      <c r="H212" s="113"/>
      <c r="I212" s="5"/>
      <c r="J212" s="5"/>
      <c r="K212" s="5"/>
      <c r="L212" s="5"/>
      <c r="M212" s="5"/>
      <c r="N212" s="5"/>
      <c r="O212" s="5"/>
      <c r="P212" s="5"/>
      <c r="Q212" s="5"/>
      <c r="R212" s="5"/>
      <c r="S212" s="5"/>
      <c r="T212" s="5"/>
      <c r="U212" s="5"/>
      <c r="V212" s="5"/>
      <c r="W212" s="5"/>
      <c r="X212" s="5"/>
      <c r="Y212" s="5"/>
      <c r="Z212" s="5"/>
    </row>
    <row r="213" spans="1:26" ht="12.75" customHeight="1">
      <c r="A213" s="5"/>
      <c r="B213" s="5"/>
      <c r="C213" s="5"/>
      <c r="D213" s="5"/>
      <c r="E213" s="5"/>
      <c r="F213" s="5"/>
      <c r="G213" s="113"/>
      <c r="H213" s="113"/>
      <c r="I213" s="5"/>
      <c r="J213" s="5"/>
      <c r="K213" s="5"/>
      <c r="L213" s="5"/>
      <c r="M213" s="5"/>
      <c r="N213" s="5"/>
      <c r="O213" s="5"/>
      <c r="P213" s="5"/>
      <c r="Q213" s="5"/>
      <c r="R213" s="5"/>
      <c r="S213" s="5"/>
      <c r="T213" s="5"/>
      <c r="U213" s="5"/>
      <c r="V213" s="5"/>
      <c r="W213" s="5"/>
      <c r="X213" s="5"/>
      <c r="Y213" s="5"/>
      <c r="Z213" s="5"/>
    </row>
    <row r="214" spans="1:26" ht="12.75" customHeight="1">
      <c r="A214" s="5"/>
      <c r="B214" s="5"/>
      <c r="C214" s="5"/>
      <c r="D214" s="5"/>
      <c r="E214" s="5"/>
      <c r="F214" s="5"/>
      <c r="G214" s="113"/>
      <c r="H214" s="113"/>
      <c r="I214" s="5"/>
      <c r="J214" s="5"/>
      <c r="K214" s="5"/>
      <c r="L214" s="5"/>
      <c r="M214" s="5"/>
      <c r="N214" s="5"/>
      <c r="O214" s="5"/>
      <c r="P214" s="5"/>
      <c r="Q214" s="5"/>
      <c r="R214" s="5"/>
      <c r="S214" s="5"/>
      <c r="T214" s="5"/>
      <c r="U214" s="5"/>
      <c r="V214" s="5"/>
      <c r="W214" s="5"/>
      <c r="X214" s="5"/>
      <c r="Y214" s="5"/>
      <c r="Z214" s="5"/>
    </row>
    <row r="215" spans="1:26" ht="12.75" customHeight="1">
      <c r="A215" s="5"/>
      <c r="B215" s="5"/>
      <c r="C215" s="5"/>
      <c r="D215" s="5"/>
      <c r="E215" s="5"/>
      <c r="F215" s="5"/>
      <c r="G215" s="113"/>
      <c r="H215" s="113"/>
      <c r="I215" s="5"/>
      <c r="J215" s="5"/>
      <c r="K215" s="5"/>
      <c r="L215" s="5"/>
      <c r="M215" s="5"/>
      <c r="N215" s="5"/>
      <c r="O215" s="5"/>
      <c r="P215" s="5"/>
      <c r="Q215" s="5"/>
      <c r="R215" s="5"/>
      <c r="S215" s="5"/>
      <c r="T215" s="5"/>
      <c r="U215" s="5"/>
      <c r="V215" s="5"/>
      <c r="W215" s="5"/>
      <c r="X215" s="5"/>
      <c r="Y215" s="5"/>
      <c r="Z215" s="5"/>
    </row>
    <row r="216" spans="1:26" ht="12.75" customHeight="1">
      <c r="A216" s="5"/>
      <c r="B216" s="5"/>
      <c r="C216" s="5"/>
      <c r="D216" s="5"/>
      <c r="E216" s="5"/>
      <c r="F216" s="5"/>
      <c r="G216" s="113"/>
      <c r="H216" s="113"/>
      <c r="I216" s="5"/>
      <c r="J216" s="5"/>
      <c r="K216" s="5"/>
      <c r="L216" s="5"/>
      <c r="M216" s="5"/>
      <c r="N216" s="5"/>
      <c r="O216" s="5"/>
      <c r="P216" s="5"/>
      <c r="Q216" s="5"/>
      <c r="R216" s="5"/>
      <c r="S216" s="5"/>
      <c r="T216" s="5"/>
      <c r="U216" s="5"/>
      <c r="V216" s="5"/>
      <c r="W216" s="5"/>
      <c r="X216" s="5"/>
      <c r="Y216" s="5"/>
      <c r="Z216" s="5"/>
    </row>
    <row r="217" spans="1:26" ht="12.75" customHeight="1">
      <c r="A217" s="5"/>
      <c r="B217" s="5"/>
      <c r="C217" s="5"/>
      <c r="D217" s="5"/>
      <c r="E217" s="5"/>
      <c r="F217" s="5"/>
      <c r="G217" s="113"/>
      <c r="H217" s="113"/>
      <c r="I217" s="5"/>
      <c r="J217" s="5"/>
      <c r="K217" s="5"/>
      <c r="L217" s="5"/>
      <c r="M217" s="5"/>
      <c r="N217" s="5"/>
      <c r="O217" s="5"/>
      <c r="P217" s="5"/>
      <c r="Q217" s="5"/>
      <c r="R217" s="5"/>
      <c r="S217" s="5"/>
      <c r="T217" s="5"/>
      <c r="U217" s="5"/>
      <c r="V217" s="5"/>
      <c r="W217" s="5"/>
      <c r="X217" s="5"/>
      <c r="Y217" s="5"/>
      <c r="Z217" s="5"/>
    </row>
    <row r="218" spans="1:26" ht="12.75" customHeight="1">
      <c r="A218" s="5"/>
      <c r="B218" s="5"/>
      <c r="C218" s="5"/>
      <c r="D218" s="5"/>
      <c r="E218" s="5"/>
      <c r="F218" s="5"/>
      <c r="G218" s="113"/>
      <c r="H218" s="113"/>
      <c r="I218" s="5"/>
      <c r="J218" s="5"/>
      <c r="K218" s="5"/>
      <c r="L218" s="5"/>
      <c r="M218" s="5"/>
      <c r="N218" s="5"/>
      <c r="O218" s="5"/>
      <c r="P218" s="5"/>
      <c r="Q218" s="5"/>
      <c r="R218" s="5"/>
      <c r="S218" s="5"/>
      <c r="T218" s="5"/>
      <c r="U218" s="5"/>
      <c r="V218" s="5"/>
      <c r="W218" s="5"/>
      <c r="X218" s="5"/>
      <c r="Y218" s="5"/>
      <c r="Z218" s="5"/>
    </row>
    <row r="219" spans="1:26" ht="12.75" customHeight="1">
      <c r="A219" s="5"/>
      <c r="B219" s="5"/>
      <c r="C219" s="5"/>
      <c r="D219" s="5"/>
      <c r="E219" s="5"/>
      <c r="F219" s="5"/>
      <c r="G219" s="113"/>
      <c r="H219" s="113"/>
      <c r="I219" s="5"/>
      <c r="J219" s="5"/>
      <c r="K219" s="5"/>
      <c r="L219" s="5"/>
      <c r="M219" s="5"/>
      <c r="N219" s="5"/>
      <c r="O219" s="5"/>
      <c r="P219" s="5"/>
      <c r="Q219" s="5"/>
      <c r="R219" s="5"/>
      <c r="S219" s="5"/>
      <c r="T219" s="5"/>
      <c r="U219" s="5"/>
      <c r="V219" s="5"/>
      <c r="W219" s="5"/>
      <c r="X219" s="5"/>
      <c r="Y219" s="5"/>
      <c r="Z219" s="5"/>
    </row>
    <row r="220" spans="1:26" ht="12.75" customHeight="1">
      <c r="A220" s="5"/>
      <c r="B220" s="5"/>
      <c r="C220" s="5"/>
      <c r="D220" s="5"/>
      <c r="E220" s="5"/>
      <c r="F220" s="5"/>
      <c r="G220" s="113"/>
      <c r="H220" s="113"/>
      <c r="I220" s="5"/>
      <c r="J220" s="5"/>
      <c r="K220" s="5"/>
      <c r="L220" s="5"/>
      <c r="M220" s="5"/>
      <c r="N220" s="5"/>
      <c r="O220" s="5"/>
      <c r="P220" s="5"/>
      <c r="Q220" s="5"/>
      <c r="R220" s="5"/>
      <c r="S220" s="5"/>
      <c r="T220" s="5"/>
      <c r="U220" s="5"/>
      <c r="V220" s="5"/>
      <c r="W220" s="5"/>
      <c r="X220" s="5"/>
      <c r="Y220" s="5"/>
      <c r="Z220" s="5"/>
    </row>
    <row r="221" spans="1:26" ht="12.75" customHeight="1">
      <c r="A221" s="5"/>
      <c r="B221" s="5"/>
      <c r="C221" s="5"/>
      <c r="D221" s="5"/>
      <c r="E221" s="5"/>
      <c r="F221" s="5"/>
      <c r="G221" s="113"/>
      <c r="H221" s="113"/>
      <c r="I221" s="5"/>
      <c r="J221" s="5"/>
      <c r="K221" s="5"/>
      <c r="L221" s="5"/>
      <c r="M221" s="5"/>
      <c r="N221" s="5"/>
      <c r="O221" s="5"/>
      <c r="P221" s="5"/>
      <c r="Q221" s="5"/>
      <c r="R221" s="5"/>
      <c r="S221" s="5"/>
      <c r="T221" s="5"/>
      <c r="U221" s="5"/>
      <c r="V221" s="5"/>
      <c r="W221" s="5"/>
      <c r="X221" s="5"/>
      <c r="Y221" s="5"/>
      <c r="Z221" s="5"/>
    </row>
    <row r="222" spans="1:26" ht="12.75" customHeight="1">
      <c r="A222" s="5"/>
      <c r="B222" s="5"/>
      <c r="C222" s="5"/>
      <c r="D222" s="5"/>
      <c r="E222" s="5"/>
      <c r="F222" s="5"/>
      <c r="G222" s="113"/>
      <c r="H222" s="113"/>
      <c r="I222" s="5"/>
      <c r="J222" s="5"/>
      <c r="K222" s="5"/>
      <c r="L222" s="5"/>
      <c r="M222" s="5"/>
      <c r="N222" s="5"/>
      <c r="O222" s="5"/>
      <c r="P222" s="5"/>
      <c r="Q222" s="5"/>
      <c r="R222" s="5"/>
      <c r="S222" s="5"/>
      <c r="T222" s="5"/>
      <c r="U222" s="5"/>
      <c r="V222" s="5"/>
      <c r="W222" s="5"/>
      <c r="X222" s="5"/>
      <c r="Y222" s="5"/>
      <c r="Z222" s="5"/>
    </row>
    <row r="223" spans="1:26" ht="12.75" customHeight="1">
      <c r="A223" s="5"/>
      <c r="B223" s="5"/>
      <c r="C223" s="5"/>
      <c r="D223" s="5"/>
      <c r="E223" s="5"/>
      <c r="F223" s="5"/>
      <c r="G223" s="113"/>
      <c r="H223" s="113"/>
      <c r="I223" s="5"/>
      <c r="J223" s="5"/>
      <c r="K223" s="5"/>
      <c r="L223" s="5"/>
      <c r="M223" s="5"/>
      <c r="N223" s="5"/>
      <c r="O223" s="5"/>
      <c r="P223" s="5"/>
      <c r="Q223" s="5"/>
      <c r="R223" s="5"/>
      <c r="S223" s="5"/>
      <c r="T223" s="5"/>
      <c r="U223" s="5"/>
      <c r="V223" s="5"/>
      <c r="W223" s="5"/>
      <c r="X223" s="5"/>
      <c r="Y223" s="5"/>
      <c r="Z223" s="5"/>
    </row>
    <row r="224" spans="1:26" ht="12.75" customHeight="1">
      <c r="A224" s="5"/>
      <c r="B224" s="5"/>
      <c r="C224" s="5"/>
      <c r="D224" s="5"/>
      <c r="E224" s="5"/>
      <c r="F224" s="5"/>
      <c r="G224" s="113"/>
      <c r="H224" s="113"/>
      <c r="I224" s="5"/>
      <c r="J224" s="5"/>
      <c r="K224" s="5"/>
      <c r="L224" s="5"/>
      <c r="M224" s="5"/>
      <c r="N224" s="5"/>
      <c r="O224" s="5"/>
      <c r="P224" s="5"/>
      <c r="Q224" s="5"/>
      <c r="R224" s="5"/>
      <c r="S224" s="5"/>
      <c r="T224" s="5"/>
      <c r="U224" s="5"/>
      <c r="V224" s="5"/>
      <c r="W224" s="5"/>
      <c r="X224" s="5"/>
      <c r="Y224" s="5"/>
      <c r="Z224" s="5"/>
    </row>
    <row r="225" spans="1:26" ht="12.75" customHeight="1">
      <c r="A225" s="5"/>
      <c r="B225" s="5"/>
      <c r="C225" s="5"/>
      <c r="D225" s="5"/>
      <c r="E225" s="5"/>
      <c r="F225" s="5"/>
      <c r="G225" s="113"/>
      <c r="H225" s="113"/>
      <c r="I225" s="5"/>
      <c r="J225" s="5"/>
      <c r="K225" s="5"/>
      <c r="L225" s="5"/>
      <c r="M225" s="5"/>
      <c r="N225" s="5"/>
      <c r="O225" s="5"/>
      <c r="P225" s="5"/>
      <c r="Q225" s="5"/>
      <c r="R225" s="5"/>
      <c r="S225" s="5"/>
      <c r="T225" s="5"/>
      <c r="U225" s="5"/>
      <c r="V225" s="5"/>
      <c r="W225" s="5"/>
      <c r="X225" s="5"/>
      <c r="Y225" s="5"/>
      <c r="Z225" s="5"/>
    </row>
    <row r="226" spans="1:26" ht="12.75" customHeight="1">
      <c r="A226" s="5"/>
      <c r="B226" s="5"/>
      <c r="C226" s="5"/>
      <c r="D226" s="5"/>
      <c r="E226" s="5"/>
      <c r="F226" s="5"/>
      <c r="G226" s="113"/>
      <c r="H226" s="113"/>
      <c r="I226" s="5"/>
      <c r="J226" s="5"/>
      <c r="K226" s="5"/>
      <c r="L226" s="5"/>
      <c r="M226" s="5"/>
      <c r="N226" s="5"/>
      <c r="O226" s="5"/>
      <c r="P226" s="5"/>
      <c r="Q226" s="5"/>
      <c r="R226" s="5"/>
      <c r="S226" s="5"/>
      <c r="T226" s="5"/>
      <c r="U226" s="5"/>
      <c r="V226" s="5"/>
      <c r="W226" s="5"/>
      <c r="X226" s="5"/>
      <c r="Y226" s="5"/>
      <c r="Z226" s="5"/>
    </row>
    <row r="227" spans="1:26" ht="12.75" customHeight="1">
      <c r="A227" s="5"/>
      <c r="B227" s="5"/>
      <c r="C227" s="5"/>
      <c r="D227" s="5"/>
      <c r="E227" s="5"/>
      <c r="F227" s="5"/>
      <c r="G227" s="113"/>
      <c r="H227" s="113"/>
      <c r="I227" s="5"/>
      <c r="J227" s="5"/>
      <c r="K227" s="5"/>
      <c r="L227" s="5"/>
      <c r="M227" s="5"/>
      <c r="N227" s="5"/>
      <c r="O227" s="5"/>
      <c r="P227" s="5"/>
      <c r="Q227" s="5"/>
      <c r="R227" s="5"/>
      <c r="S227" s="5"/>
      <c r="T227" s="5"/>
      <c r="U227" s="5"/>
      <c r="V227" s="5"/>
      <c r="W227" s="5"/>
      <c r="X227" s="5"/>
      <c r="Y227" s="5"/>
      <c r="Z227" s="5"/>
    </row>
    <row r="228" spans="1:26" ht="12.75" customHeight="1">
      <c r="A228" s="5"/>
      <c r="B228" s="5"/>
      <c r="C228" s="5"/>
      <c r="D228" s="5"/>
      <c r="E228" s="5"/>
      <c r="F228" s="5"/>
      <c r="G228" s="113"/>
      <c r="H228" s="113"/>
      <c r="I228" s="5"/>
      <c r="J228" s="5"/>
      <c r="K228" s="5"/>
      <c r="L228" s="5"/>
      <c r="M228" s="5"/>
      <c r="N228" s="5"/>
      <c r="O228" s="5"/>
      <c r="P228" s="5"/>
      <c r="Q228" s="5"/>
      <c r="R228" s="5"/>
      <c r="S228" s="5"/>
      <c r="T228" s="5"/>
      <c r="U228" s="5"/>
      <c r="V228" s="5"/>
      <c r="W228" s="5"/>
      <c r="X228" s="5"/>
      <c r="Y228" s="5"/>
      <c r="Z228" s="5"/>
    </row>
    <row r="229" spans="1:26" ht="12.75" customHeight="1">
      <c r="A229" s="5"/>
      <c r="B229" s="5"/>
      <c r="C229" s="5"/>
      <c r="D229" s="5"/>
      <c r="E229" s="5"/>
      <c r="F229" s="5"/>
      <c r="G229" s="113"/>
      <c r="H229" s="113"/>
      <c r="I229" s="5"/>
      <c r="J229" s="5"/>
      <c r="K229" s="5"/>
      <c r="L229" s="5"/>
      <c r="M229" s="5"/>
      <c r="N229" s="5"/>
      <c r="O229" s="5"/>
      <c r="P229" s="5"/>
      <c r="Q229" s="5"/>
      <c r="R229" s="5"/>
      <c r="S229" s="5"/>
      <c r="T229" s="5"/>
      <c r="U229" s="5"/>
      <c r="V229" s="5"/>
      <c r="W229" s="5"/>
      <c r="X229" s="5"/>
      <c r="Y229" s="5"/>
      <c r="Z229" s="5"/>
    </row>
    <row r="230" spans="1:26" ht="12.75" customHeight="1">
      <c r="A230" s="5"/>
      <c r="B230" s="5"/>
      <c r="C230" s="5"/>
      <c r="D230" s="5"/>
      <c r="E230" s="5"/>
      <c r="F230" s="5"/>
      <c r="G230" s="113"/>
      <c r="H230" s="113"/>
      <c r="I230" s="5"/>
      <c r="J230" s="5"/>
      <c r="K230" s="5"/>
      <c r="L230" s="5"/>
      <c r="M230" s="5"/>
      <c r="N230" s="5"/>
      <c r="O230" s="5"/>
      <c r="P230" s="5"/>
      <c r="Q230" s="5"/>
      <c r="R230" s="5"/>
      <c r="S230" s="5"/>
      <c r="T230" s="5"/>
      <c r="U230" s="5"/>
      <c r="V230" s="5"/>
      <c r="W230" s="5"/>
      <c r="X230" s="5"/>
      <c r="Y230" s="5"/>
      <c r="Z230" s="5"/>
    </row>
    <row r="231" spans="1:26" ht="12.75" customHeight="1">
      <c r="A231" s="5"/>
      <c r="B231" s="5"/>
      <c r="C231" s="5"/>
      <c r="D231" s="5"/>
      <c r="E231" s="5"/>
      <c r="F231" s="5"/>
      <c r="G231" s="113"/>
      <c r="H231" s="113"/>
      <c r="I231" s="5"/>
      <c r="J231" s="5"/>
      <c r="K231" s="5"/>
      <c r="L231" s="5"/>
      <c r="M231" s="5"/>
      <c r="N231" s="5"/>
      <c r="O231" s="5"/>
      <c r="P231" s="5"/>
      <c r="Q231" s="5"/>
      <c r="R231" s="5"/>
      <c r="S231" s="5"/>
      <c r="T231" s="5"/>
      <c r="U231" s="5"/>
      <c r="V231" s="5"/>
      <c r="W231" s="5"/>
      <c r="X231" s="5"/>
      <c r="Y231" s="5"/>
      <c r="Z231" s="5"/>
    </row>
    <row r="232" spans="1:26" ht="12.75" customHeight="1">
      <c r="A232" s="5"/>
      <c r="B232" s="5"/>
      <c r="C232" s="5"/>
      <c r="D232" s="5"/>
      <c r="E232" s="5"/>
      <c r="F232" s="5"/>
      <c r="G232" s="113"/>
      <c r="H232" s="113"/>
      <c r="I232" s="5"/>
      <c r="J232" s="5"/>
      <c r="K232" s="5"/>
      <c r="L232" s="5"/>
      <c r="M232" s="5"/>
      <c r="N232" s="5"/>
      <c r="O232" s="5"/>
      <c r="P232" s="5"/>
      <c r="Q232" s="5"/>
      <c r="R232" s="5"/>
      <c r="S232" s="5"/>
      <c r="T232" s="5"/>
      <c r="U232" s="5"/>
      <c r="V232" s="5"/>
      <c r="W232" s="5"/>
      <c r="X232" s="5"/>
      <c r="Y232" s="5"/>
      <c r="Z232" s="5"/>
    </row>
    <row r="233" spans="1:26" ht="12.75" customHeight="1">
      <c r="A233" s="5"/>
      <c r="B233" s="5"/>
      <c r="C233" s="5"/>
      <c r="D233" s="5"/>
      <c r="E233" s="5"/>
      <c r="F233" s="5"/>
      <c r="G233" s="113"/>
      <c r="H233" s="113"/>
      <c r="I233" s="5"/>
      <c r="J233" s="5"/>
      <c r="K233" s="5"/>
      <c r="L233" s="5"/>
      <c r="M233" s="5"/>
      <c r="N233" s="5"/>
      <c r="O233" s="5"/>
      <c r="P233" s="5"/>
      <c r="Q233" s="5"/>
      <c r="R233" s="5"/>
      <c r="S233" s="5"/>
      <c r="T233" s="5"/>
      <c r="U233" s="5"/>
      <c r="V233" s="5"/>
      <c r="W233" s="5"/>
      <c r="X233" s="5"/>
      <c r="Y233" s="5"/>
      <c r="Z233" s="5"/>
    </row>
    <row r="234" spans="1:26" ht="12.75" customHeight="1">
      <c r="A234" s="5"/>
      <c r="B234" s="5"/>
      <c r="C234" s="5"/>
      <c r="D234" s="5"/>
      <c r="E234" s="5"/>
      <c r="F234" s="5"/>
      <c r="G234" s="113"/>
      <c r="H234" s="113"/>
      <c r="I234" s="5"/>
      <c r="J234" s="5"/>
      <c r="K234" s="5"/>
      <c r="L234" s="5"/>
      <c r="M234" s="5"/>
      <c r="N234" s="5"/>
      <c r="O234" s="5"/>
      <c r="P234" s="5"/>
      <c r="Q234" s="5"/>
      <c r="R234" s="5"/>
      <c r="S234" s="5"/>
      <c r="T234" s="5"/>
      <c r="U234" s="5"/>
      <c r="V234" s="5"/>
      <c r="W234" s="5"/>
      <c r="X234" s="5"/>
      <c r="Y234" s="5"/>
      <c r="Z234" s="5"/>
    </row>
    <row r="235" spans="1:26" ht="12.75" customHeight="1">
      <c r="A235" s="5"/>
      <c r="B235" s="5"/>
      <c r="C235" s="5"/>
      <c r="D235" s="5"/>
      <c r="E235" s="5"/>
      <c r="F235" s="5"/>
      <c r="G235" s="113"/>
      <c r="H235" s="113"/>
      <c r="I235" s="5"/>
      <c r="J235" s="5"/>
      <c r="K235" s="5"/>
      <c r="L235" s="5"/>
      <c r="M235" s="5"/>
      <c r="N235" s="5"/>
      <c r="O235" s="5"/>
      <c r="P235" s="5"/>
      <c r="Q235" s="5"/>
      <c r="R235" s="5"/>
      <c r="S235" s="5"/>
      <c r="T235" s="5"/>
      <c r="U235" s="5"/>
      <c r="V235" s="5"/>
      <c r="W235" s="5"/>
      <c r="X235" s="5"/>
      <c r="Y235" s="5"/>
      <c r="Z235" s="5"/>
    </row>
    <row r="236" spans="1:26" ht="12.75" customHeight="1">
      <c r="A236" s="5"/>
      <c r="B236" s="5"/>
      <c r="C236" s="5"/>
      <c r="D236" s="5"/>
      <c r="E236" s="5"/>
      <c r="F236" s="5"/>
      <c r="G236" s="113"/>
      <c r="H236" s="113"/>
      <c r="I236" s="5"/>
      <c r="J236" s="5"/>
      <c r="K236" s="5"/>
      <c r="L236" s="5"/>
      <c r="M236" s="5"/>
      <c r="N236" s="5"/>
      <c r="O236" s="5"/>
      <c r="P236" s="5"/>
      <c r="Q236" s="5"/>
      <c r="R236" s="5"/>
      <c r="S236" s="5"/>
      <c r="T236" s="5"/>
      <c r="U236" s="5"/>
      <c r="V236" s="5"/>
      <c r="W236" s="5"/>
      <c r="X236" s="5"/>
      <c r="Y236" s="5"/>
      <c r="Z236" s="5"/>
    </row>
    <row r="237" spans="1:26" ht="12.75" customHeight="1">
      <c r="A237" s="5"/>
      <c r="B237" s="5"/>
      <c r="C237" s="5"/>
      <c r="D237" s="5"/>
      <c r="E237" s="5"/>
      <c r="F237" s="5"/>
      <c r="G237" s="113"/>
      <c r="H237" s="113"/>
      <c r="I237" s="5"/>
      <c r="J237" s="5"/>
      <c r="K237" s="5"/>
      <c r="L237" s="5"/>
      <c r="M237" s="5"/>
      <c r="N237" s="5"/>
      <c r="O237" s="5"/>
      <c r="P237" s="5"/>
      <c r="Q237" s="5"/>
      <c r="R237" s="5"/>
      <c r="S237" s="5"/>
      <c r="T237" s="5"/>
      <c r="U237" s="5"/>
      <c r="V237" s="5"/>
      <c r="W237" s="5"/>
      <c r="X237" s="5"/>
      <c r="Y237" s="5"/>
      <c r="Z237" s="5"/>
    </row>
    <row r="238" spans="1:26" ht="12.75" customHeight="1">
      <c r="A238" s="5"/>
      <c r="B238" s="5"/>
      <c r="C238" s="5"/>
      <c r="D238" s="5"/>
      <c r="E238" s="5"/>
      <c r="F238" s="5"/>
      <c r="G238" s="113"/>
      <c r="H238" s="113"/>
      <c r="I238" s="5"/>
      <c r="J238" s="5"/>
      <c r="K238" s="5"/>
      <c r="L238" s="5"/>
      <c r="M238" s="5"/>
      <c r="N238" s="5"/>
      <c r="O238" s="5"/>
      <c r="P238" s="5"/>
      <c r="Q238" s="5"/>
      <c r="R238" s="5"/>
      <c r="S238" s="5"/>
      <c r="T238" s="5"/>
      <c r="U238" s="5"/>
      <c r="V238" s="5"/>
      <c r="W238" s="5"/>
      <c r="X238" s="5"/>
      <c r="Y238" s="5"/>
      <c r="Z238" s="5"/>
    </row>
    <row r="239" spans="1:26" ht="12.75" customHeight="1">
      <c r="A239" s="5"/>
      <c r="B239" s="5"/>
      <c r="C239" s="5"/>
      <c r="D239" s="5"/>
      <c r="E239" s="5"/>
      <c r="F239" s="5"/>
      <c r="G239" s="113"/>
      <c r="H239" s="113"/>
      <c r="I239" s="5"/>
      <c r="J239" s="5"/>
      <c r="K239" s="5"/>
      <c r="L239" s="5"/>
      <c r="M239" s="5"/>
      <c r="N239" s="5"/>
      <c r="O239" s="5"/>
      <c r="P239" s="5"/>
      <c r="Q239" s="5"/>
      <c r="R239" s="5"/>
      <c r="S239" s="5"/>
      <c r="T239" s="5"/>
      <c r="U239" s="5"/>
      <c r="V239" s="5"/>
      <c r="W239" s="5"/>
      <c r="X239" s="5"/>
      <c r="Y239" s="5"/>
      <c r="Z239" s="5"/>
    </row>
    <row r="240" spans="1:26" ht="12.75" customHeight="1">
      <c r="A240" s="5"/>
      <c r="B240" s="5"/>
      <c r="C240" s="5"/>
      <c r="D240" s="5"/>
      <c r="E240" s="5"/>
      <c r="F240" s="5"/>
      <c r="G240" s="113"/>
      <c r="H240" s="113"/>
      <c r="I240" s="5"/>
      <c r="J240" s="5"/>
      <c r="K240" s="5"/>
      <c r="L240" s="5"/>
      <c r="M240" s="5"/>
      <c r="N240" s="5"/>
      <c r="O240" s="5"/>
      <c r="P240" s="5"/>
      <c r="Q240" s="5"/>
      <c r="R240" s="5"/>
      <c r="S240" s="5"/>
      <c r="T240" s="5"/>
      <c r="U240" s="5"/>
      <c r="V240" s="5"/>
      <c r="W240" s="5"/>
      <c r="X240" s="5"/>
      <c r="Y240" s="5"/>
      <c r="Z240" s="5"/>
    </row>
    <row r="241" spans="1:26" ht="12.75" customHeight="1">
      <c r="A241" s="5"/>
      <c r="B241" s="5"/>
      <c r="C241" s="5"/>
      <c r="D241" s="5"/>
      <c r="E241" s="5"/>
      <c r="F241" s="5"/>
      <c r="G241" s="113"/>
      <c r="H241" s="113"/>
      <c r="I241" s="5"/>
      <c r="J241" s="5"/>
      <c r="K241" s="5"/>
      <c r="L241" s="5"/>
      <c r="M241" s="5"/>
      <c r="N241" s="5"/>
      <c r="O241" s="5"/>
      <c r="P241" s="5"/>
      <c r="Q241" s="5"/>
      <c r="R241" s="5"/>
      <c r="S241" s="5"/>
      <c r="T241" s="5"/>
      <c r="U241" s="5"/>
      <c r="V241" s="5"/>
      <c r="W241" s="5"/>
      <c r="X241" s="5"/>
      <c r="Y241" s="5"/>
      <c r="Z241" s="5"/>
    </row>
    <row r="242" spans="1:26" ht="12.75" customHeight="1">
      <c r="A242" s="5"/>
      <c r="B242" s="5"/>
      <c r="C242" s="5"/>
      <c r="D242" s="5"/>
      <c r="E242" s="5"/>
      <c r="F242" s="5"/>
      <c r="G242" s="113"/>
      <c r="H242" s="113"/>
      <c r="I242" s="5"/>
      <c r="J242" s="5"/>
      <c r="K242" s="5"/>
      <c r="L242" s="5"/>
      <c r="M242" s="5"/>
      <c r="N242" s="5"/>
      <c r="O242" s="5"/>
      <c r="P242" s="5"/>
      <c r="Q242" s="5"/>
      <c r="R242" s="5"/>
      <c r="S242" s="5"/>
      <c r="T242" s="5"/>
      <c r="U242" s="5"/>
      <c r="V242" s="5"/>
      <c r="W242" s="5"/>
      <c r="X242" s="5"/>
      <c r="Y242" s="5"/>
      <c r="Z242" s="5"/>
    </row>
    <row r="243" spans="1:26" ht="12.75" customHeight="1">
      <c r="A243" s="5"/>
      <c r="B243" s="5"/>
      <c r="C243" s="5"/>
      <c r="D243" s="5"/>
      <c r="E243" s="5"/>
      <c r="F243" s="5"/>
      <c r="G243" s="113"/>
      <c r="H243" s="113"/>
      <c r="I243" s="5"/>
      <c r="J243" s="5"/>
      <c r="K243" s="5"/>
      <c r="L243" s="5"/>
      <c r="M243" s="5"/>
      <c r="N243" s="5"/>
      <c r="O243" s="5"/>
      <c r="P243" s="5"/>
      <c r="Q243" s="5"/>
      <c r="R243" s="5"/>
      <c r="S243" s="5"/>
      <c r="T243" s="5"/>
      <c r="U243" s="5"/>
      <c r="V243" s="5"/>
      <c r="W243" s="5"/>
      <c r="X243" s="5"/>
      <c r="Y243" s="5"/>
      <c r="Z243" s="5"/>
    </row>
    <row r="244" spans="1:26" ht="12.75" customHeight="1">
      <c r="A244" s="5"/>
      <c r="B244" s="5"/>
      <c r="C244" s="5"/>
      <c r="D244" s="5"/>
      <c r="E244" s="5"/>
      <c r="F244" s="5"/>
      <c r="G244" s="113"/>
      <c r="H244" s="113"/>
      <c r="I244" s="5"/>
      <c r="J244" s="5"/>
      <c r="K244" s="5"/>
      <c r="L244" s="5"/>
      <c r="M244" s="5"/>
      <c r="N244" s="5"/>
      <c r="O244" s="5"/>
      <c r="P244" s="5"/>
      <c r="Q244" s="5"/>
      <c r="R244" s="5"/>
      <c r="S244" s="5"/>
      <c r="T244" s="5"/>
      <c r="U244" s="5"/>
      <c r="V244" s="5"/>
      <c r="W244" s="5"/>
      <c r="X244" s="5"/>
      <c r="Y244" s="5"/>
      <c r="Z244" s="5"/>
    </row>
    <row r="245" spans="1:26" ht="12.75" customHeight="1">
      <c r="A245" s="5"/>
      <c r="B245" s="5"/>
      <c r="C245" s="5"/>
      <c r="D245" s="5"/>
      <c r="E245" s="5"/>
      <c r="F245" s="5"/>
      <c r="G245" s="113"/>
      <c r="H245" s="113"/>
      <c r="I245" s="5"/>
      <c r="J245" s="5"/>
      <c r="K245" s="5"/>
      <c r="L245" s="5"/>
      <c r="M245" s="5"/>
      <c r="N245" s="5"/>
      <c r="O245" s="5"/>
      <c r="P245" s="5"/>
      <c r="Q245" s="5"/>
      <c r="R245" s="5"/>
      <c r="S245" s="5"/>
      <c r="T245" s="5"/>
      <c r="U245" s="5"/>
      <c r="V245" s="5"/>
      <c r="W245" s="5"/>
      <c r="X245" s="5"/>
      <c r="Y245" s="5"/>
      <c r="Z245" s="5"/>
    </row>
    <row r="246" spans="1:26" ht="12.75" customHeight="1">
      <c r="A246" s="5"/>
      <c r="B246" s="5"/>
      <c r="C246" s="5"/>
      <c r="D246" s="5"/>
      <c r="E246" s="5"/>
      <c r="F246" s="5"/>
      <c r="G246" s="113"/>
      <c r="H246" s="113"/>
      <c r="I246" s="5"/>
      <c r="J246" s="5"/>
      <c r="K246" s="5"/>
      <c r="L246" s="5"/>
      <c r="M246" s="5"/>
      <c r="N246" s="5"/>
      <c r="O246" s="5"/>
      <c r="P246" s="5"/>
      <c r="Q246" s="5"/>
      <c r="R246" s="5"/>
      <c r="S246" s="5"/>
      <c r="T246" s="5"/>
      <c r="U246" s="5"/>
      <c r="V246" s="5"/>
      <c r="W246" s="5"/>
      <c r="X246" s="5"/>
      <c r="Y246" s="5"/>
      <c r="Z246" s="5"/>
    </row>
    <row r="247" spans="1:26" ht="12.75" customHeight="1">
      <c r="A247" s="5"/>
      <c r="B247" s="5"/>
      <c r="C247" s="5"/>
      <c r="D247" s="5"/>
      <c r="E247" s="5"/>
      <c r="F247" s="5"/>
      <c r="G247" s="113"/>
      <c r="H247" s="113"/>
      <c r="I247" s="5"/>
      <c r="J247" s="5"/>
      <c r="K247" s="5"/>
      <c r="L247" s="5"/>
      <c r="M247" s="5"/>
      <c r="N247" s="5"/>
      <c r="O247" s="5"/>
      <c r="P247" s="5"/>
      <c r="Q247" s="5"/>
      <c r="R247" s="5"/>
      <c r="S247" s="5"/>
      <c r="T247" s="5"/>
      <c r="U247" s="5"/>
      <c r="V247" s="5"/>
      <c r="W247" s="5"/>
      <c r="X247" s="5"/>
      <c r="Y247" s="5"/>
      <c r="Z247" s="5"/>
    </row>
    <row r="248" spans="1:26" ht="12.75" customHeight="1">
      <c r="A248" s="5"/>
      <c r="B248" s="5"/>
      <c r="C248" s="5"/>
      <c r="D248" s="5"/>
      <c r="E248" s="5"/>
      <c r="F248" s="5"/>
      <c r="G248" s="113"/>
      <c r="H248" s="113"/>
      <c r="I248" s="5"/>
      <c r="J248" s="5"/>
      <c r="K248" s="5"/>
      <c r="L248" s="5"/>
      <c r="M248" s="5"/>
      <c r="N248" s="5"/>
      <c r="O248" s="5"/>
      <c r="P248" s="5"/>
      <c r="Q248" s="5"/>
      <c r="R248" s="5"/>
      <c r="S248" s="5"/>
      <c r="T248" s="5"/>
      <c r="U248" s="5"/>
      <c r="V248" s="5"/>
      <c r="W248" s="5"/>
      <c r="X248" s="5"/>
      <c r="Y248" s="5"/>
      <c r="Z248" s="5"/>
    </row>
    <row r="249" spans="1:26" ht="12.75" customHeight="1">
      <c r="A249" s="5"/>
      <c r="B249" s="5"/>
      <c r="C249" s="5"/>
      <c r="D249" s="5"/>
      <c r="E249" s="5"/>
      <c r="F249" s="5"/>
      <c r="G249" s="113"/>
      <c r="H249" s="113"/>
      <c r="I249" s="5"/>
      <c r="J249" s="5"/>
      <c r="K249" s="5"/>
      <c r="L249" s="5"/>
      <c r="M249" s="5"/>
      <c r="N249" s="5"/>
      <c r="O249" s="5"/>
      <c r="P249" s="5"/>
      <c r="Q249" s="5"/>
      <c r="R249" s="5"/>
      <c r="S249" s="5"/>
      <c r="T249" s="5"/>
      <c r="U249" s="5"/>
      <c r="V249" s="5"/>
      <c r="W249" s="5"/>
      <c r="X249" s="5"/>
      <c r="Y249" s="5"/>
      <c r="Z249" s="5"/>
    </row>
    <row r="250" spans="1:26" ht="12.75" customHeight="1">
      <c r="A250" s="5"/>
      <c r="B250" s="5"/>
      <c r="C250" s="5"/>
      <c r="D250" s="5"/>
      <c r="E250" s="5"/>
      <c r="F250" s="5"/>
      <c r="G250" s="113"/>
      <c r="H250" s="113"/>
      <c r="I250" s="5"/>
      <c r="J250" s="5"/>
      <c r="K250" s="5"/>
      <c r="L250" s="5"/>
      <c r="M250" s="5"/>
      <c r="N250" s="5"/>
      <c r="O250" s="5"/>
      <c r="P250" s="5"/>
      <c r="Q250" s="5"/>
      <c r="R250" s="5"/>
      <c r="S250" s="5"/>
      <c r="T250" s="5"/>
      <c r="U250" s="5"/>
      <c r="V250" s="5"/>
      <c r="W250" s="5"/>
      <c r="X250" s="5"/>
      <c r="Y250" s="5"/>
      <c r="Z250" s="5"/>
    </row>
    <row r="251" spans="1:26" ht="12.75" customHeight="1">
      <c r="A251" s="5"/>
      <c r="B251" s="5"/>
      <c r="C251" s="5"/>
      <c r="D251" s="5"/>
      <c r="E251" s="5"/>
      <c r="F251" s="5"/>
      <c r="G251" s="113"/>
      <c r="H251" s="113"/>
      <c r="I251" s="5"/>
      <c r="J251" s="5"/>
      <c r="K251" s="5"/>
      <c r="L251" s="5"/>
      <c r="M251" s="5"/>
      <c r="N251" s="5"/>
      <c r="O251" s="5"/>
      <c r="P251" s="5"/>
      <c r="Q251" s="5"/>
      <c r="R251" s="5"/>
      <c r="S251" s="5"/>
      <c r="T251" s="5"/>
      <c r="U251" s="5"/>
      <c r="V251" s="5"/>
      <c r="W251" s="5"/>
      <c r="X251" s="5"/>
      <c r="Y251" s="5"/>
      <c r="Z251" s="5"/>
    </row>
    <row r="252" spans="1:26" ht="12.75" customHeight="1">
      <c r="A252" s="5"/>
      <c r="B252" s="5"/>
      <c r="C252" s="5"/>
      <c r="D252" s="5"/>
      <c r="E252" s="5"/>
      <c r="F252" s="5"/>
      <c r="G252" s="113"/>
      <c r="H252" s="113"/>
      <c r="I252" s="5"/>
      <c r="J252" s="5"/>
      <c r="K252" s="5"/>
      <c r="L252" s="5"/>
      <c r="M252" s="5"/>
      <c r="N252" s="5"/>
      <c r="O252" s="5"/>
      <c r="P252" s="5"/>
      <c r="Q252" s="5"/>
      <c r="R252" s="5"/>
      <c r="S252" s="5"/>
      <c r="T252" s="5"/>
      <c r="U252" s="5"/>
      <c r="V252" s="5"/>
      <c r="W252" s="5"/>
      <c r="X252" s="5"/>
      <c r="Y252" s="5"/>
      <c r="Z252" s="5"/>
    </row>
    <row r="253" spans="1:26" ht="12.75" customHeight="1">
      <c r="A253" s="5"/>
      <c r="B253" s="5"/>
      <c r="C253" s="5"/>
      <c r="D253" s="5"/>
      <c r="E253" s="5"/>
      <c r="F253" s="5"/>
      <c r="G253" s="113"/>
      <c r="H253" s="113"/>
      <c r="I253" s="5"/>
      <c r="J253" s="5"/>
      <c r="K253" s="5"/>
      <c r="L253" s="5"/>
      <c r="M253" s="5"/>
      <c r="N253" s="5"/>
      <c r="O253" s="5"/>
      <c r="P253" s="5"/>
      <c r="Q253" s="5"/>
      <c r="R253" s="5"/>
      <c r="S253" s="5"/>
      <c r="T253" s="5"/>
      <c r="U253" s="5"/>
      <c r="V253" s="5"/>
      <c r="W253" s="5"/>
      <c r="X253" s="5"/>
      <c r="Y253" s="5"/>
      <c r="Z253" s="5"/>
    </row>
    <row r="254" spans="1:26" ht="12.75" customHeight="1">
      <c r="A254" s="5"/>
      <c r="B254" s="5"/>
      <c r="C254" s="5"/>
      <c r="D254" s="5"/>
      <c r="E254" s="5"/>
      <c r="F254" s="5"/>
      <c r="G254" s="113"/>
      <c r="H254" s="113"/>
      <c r="I254" s="5"/>
      <c r="J254" s="5"/>
      <c r="K254" s="5"/>
      <c r="L254" s="5"/>
      <c r="M254" s="5"/>
      <c r="N254" s="5"/>
      <c r="O254" s="5"/>
      <c r="P254" s="5"/>
      <c r="Q254" s="5"/>
      <c r="R254" s="5"/>
      <c r="S254" s="5"/>
      <c r="T254" s="5"/>
      <c r="U254" s="5"/>
      <c r="V254" s="5"/>
      <c r="W254" s="5"/>
      <c r="X254" s="5"/>
      <c r="Y254" s="5"/>
      <c r="Z254" s="5"/>
    </row>
    <row r="255" spans="1:26" ht="12.75" customHeight="1">
      <c r="A255" s="5"/>
      <c r="B255" s="5"/>
      <c r="C255" s="5"/>
      <c r="D255" s="5"/>
      <c r="E255" s="5"/>
      <c r="F255" s="5"/>
      <c r="G255" s="113"/>
      <c r="H255" s="113"/>
      <c r="I255" s="5"/>
      <c r="J255" s="5"/>
      <c r="K255" s="5"/>
      <c r="L255" s="5"/>
      <c r="M255" s="5"/>
      <c r="N255" s="5"/>
      <c r="O255" s="5"/>
      <c r="P255" s="5"/>
      <c r="Q255" s="5"/>
      <c r="R255" s="5"/>
      <c r="S255" s="5"/>
      <c r="T255" s="5"/>
      <c r="U255" s="5"/>
      <c r="V255" s="5"/>
      <c r="W255" s="5"/>
      <c r="X255" s="5"/>
      <c r="Y255" s="5"/>
      <c r="Z255" s="5"/>
    </row>
    <row r="256" spans="1:26" ht="12.75" customHeight="1">
      <c r="A256" s="5"/>
      <c r="B256" s="5"/>
      <c r="C256" s="5"/>
      <c r="D256" s="5"/>
      <c r="E256" s="5"/>
      <c r="F256" s="5"/>
      <c r="G256" s="113"/>
      <c r="H256" s="113"/>
      <c r="I256" s="5"/>
      <c r="J256" s="5"/>
      <c r="K256" s="5"/>
      <c r="L256" s="5"/>
      <c r="M256" s="5"/>
      <c r="N256" s="5"/>
      <c r="O256" s="5"/>
      <c r="P256" s="5"/>
      <c r="Q256" s="5"/>
      <c r="R256" s="5"/>
      <c r="S256" s="5"/>
      <c r="T256" s="5"/>
      <c r="U256" s="5"/>
      <c r="V256" s="5"/>
      <c r="W256" s="5"/>
      <c r="X256" s="5"/>
      <c r="Y256" s="5"/>
      <c r="Z256" s="5"/>
    </row>
    <row r="257" spans="1:26" ht="12.75" customHeight="1">
      <c r="A257" s="5"/>
      <c r="B257" s="5"/>
      <c r="C257" s="5"/>
      <c r="D257" s="5"/>
      <c r="E257" s="5"/>
      <c r="F257" s="5"/>
      <c r="G257" s="113"/>
      <c r="H257" s="113"/>
      <c r="I257" s="5"/>
      <c r="J257" s="5"/>
      <c r="K257" s="5"/>
      <c r="L257" s="5"/>
      <c r="M257" s="5"/>
      <c r="N257" s="5"/>
      <c r="O257" s="5"/>
      <c r="P257" s="5"/>
      <c r="Q257" s="5"/>
      <c r="R257" s="5"/>
      <c r="S257" s="5"/>
      <c r="T257" s="5"/>
      <c r="U257" s="5"/>
      <c r="V257" s="5"/>
      <c r="W257" s="5"/>
      <c r="X257" s="5"/>
      <c r="Y257" s="5"/>
      <c r="Z257" s="5"/>
    </row>
    <row r="258" spans="1:26" ht="12.75" customHeight="1">
      <c r="A258" s="5"/>
      <c r="B258" s="5"/>
      <c r="C258" s="5"/>
      <c r="D258" s="5"/>
      <c r="E258" s="5"/>
      <c r="F258" s="5"/>
      <c r="G258" s="113"/>
      <c r="H258" s="113"/>
      <c r="I258" s="5"/>
      <c r="J258" s="5"/>
      <c r="K258" s="5"/>
      <c r="L258" s="5"/>
      <c r="M258" s="5"/>
      <c r="N258" s="5"/>
      <c r="O258" s="5"/>
      <c r="P258" s="5"/>
      <c r="Q258" s="5"/>
      <c r="R258" s="5"/>
      <c r="S258" s="5"/>
      <c r="T258" s="5"/>
      <c r="U258" s="5"/>
      <c r="V258" s="5"/>
      <c r="W258" s="5"/>
      <c r="X258" s="5"/>
      <c r="Y258" s="5"/>
      <c r="Z258" s="5"/>
    </row>
    <row r="259" spans="1:26" ht="12.75" customHeight="1">
      <c r="A259" s="5"/>
      <c r="B259" s="5"/>
      <c r="C259" s="5"/>
      <c r="D259" s="5"/>
      <c r="E259" s="5"/>
      <c r="F259" s="5"/>
      <c r="G259" s="113"/>
      <c r="H259" s="113"/>
      <c r="I259" s="5"/>
      <c r="J259" s="5"/>
      <c r="K259" s="5"/>
      <c r="L259" s="5"/>
      <c r="M259" s="5"/>
      <c r="N259" s="5"/>
      <c r="O259" s="5"/>
      <c r="P259" s="5"/>
      <c r="Q259" s="5"/>
      <c r="R259" s="5"/>
      <c r="S259" s="5"/>
      <c r="T259" s="5"/>
      <c r="U259" s="5"/>
      <c r="V259" s="5"/>
      <c r="W259" s="5"/>
      <c r="X259" s="5"/>
      <c r="Y259" s="5"/>
      <c r="Z259" s="5"/>
    </row>
    <row r="260" spans="1:26" ht="12.75" customHeight="1">
      <c r="A260" s="5"/>
      <c r="B260" s="5"/>
      <c r="C260" s="5"/>
      <c r="D260" s="5"/>
      <c r="E260" s="5"/>
      <c r="F260" s="5"/>
      <c r="G260" s="113"/>
      <c r="H260" s="113"/>
      <c r="I260" s="5"/>
      <c r="J260" s="5"/>
      <c r="K260" s="5"/>
      <c r="L260" s="5"/>
      <c r="M260" s="5"/>
      <c r="N260" s="5"/>
      <c r="O260" s="5"/>
      <c r="P260" s="5"/>
      <c r="Q260" s="5"/>
      <c r="R260" s="5"/>
      <c r="S260" s="5"/>
      <c r="T260" s="5"/>
      <c r="U260" s="5"/>
      <c r="V260" s="5"/>
      <c r="W260" s="5"/>
      <c r="X260" s="5"/>
      <c r="Y260" s="5"/>
      <c r="Z260" s="5"/>
    </row>
    <row r="261" spans="1:26" ht="12.75" customHeight="1">
      <c r="A261" s="5"/>
      <c r="B261" s="5"/>
      <c r="C261" s="5"/>
      <c r="D261" s="5"/>
      <c r="E261" s="5"/>
      <c r="F261" s="5"/>
      <c r="G261" s="113"/>
      <c r="H261" s="113"/>
      <c r="I261" s="5"/>
      <c r="J261" s="5"/>
      <c r="K261" s="5"/>
      <c r="L261" s="5"/>
      <c r="M261" s="5"/>
      <c r="N261" s="5"/>
      <c r="O261" s="5"/>
      <c r="P261" s="5"/>
      <c r="Q261" s="5"/>
      <c r="R261" s="5"/>
      <c r="S261" s="5"/>
      <c r="T261" s="5"/>
      <c r="U261" s="5"/>
      <c r="V261" s="5"/>
      <c r="W261" s="5"/>
      <c r="X261" s="5"/>
      <c r="Y261" s="5"/>
      <c r="Z261" s="5"/>
    </row>
    <row r="262" spans="1:26" ht="12.75" customHeight="1">
      <c r="A262" s="5"/>
      <c r="B262" s="5"/>
      <c r="C262" s="5"/>
      <c r="D262" s="5"/>
      <c r="E262" s="5"/>
      <c r="F262" s="5"/>
      <c r="G262" s="113"/>
      <c r="H262" s="113"/>
      <c r="I262" s="5"/>
      <c r="J262" s="5"/>
      <c r="K262" s="5"/>
      <c r="L262" s="5"/>
      <c r="M262" s="5"/>
      <c r="N262" s="5"/>
      <c r="O262" s="5"/>
      <c r="P262" s="5"/>
      <c r="Q262" s="5"/>
      <c r="R262" s="5"/>
      <c r="S262" s="5"/>
      <c r="T262" s="5"/>
      <c r="U262" s="5"/>
      <c r="V262" s="5"/>
      <c r="W262" s="5"/>
      <c r="X262" s="5"/>
      <c r="Y262" s="5"/>
      <c r="Z262" s="5"/>
    </row>
    <row r="263" spans="1:26" ht="12.75" customHeight="1">
      <c r="A263" s="5"/>
      <c r="B263" s="5"/>
      <c r="C263" s="5"/>
      <c r="D263" s="5"/>
      <c r="E263" s="5"/>
      <c r="F263" s="5"/>
      <c r="G263" s="113"/>
      <c r="H263" s="113"/>
      <c r="I263" s="5"/>
      <c r="J263" s="5"/>
      <c r="K263" s="5"/>
      <c r="L263" s="5"/>
      <c r="M263" s="5"/>
      <c r="N263" s="5"/>
      <c r="O263" s="5"/>
      <c r="P263" s="5"/>
      <c r="Q263" s="5"/>
      <c r="R263" s="5"/>
      <c r="S263" s="5"/>
      <c r="T263" s="5"/>
      <c r="U263" s="5"/>
      <c r="V263" s="5"/>
      <c r="W263" s="5"/>
      <c r="X263" s="5"/>
      <c r="Y263" s="5"/>
      <c r="Z263" s="5"/>
    </row>
    <row r="264" spans="1:26" ht="12.75" customHeight="1">
      <c r="A264" s="5"/>
      <c r="B264" s="5"/>
      <c r="C264" s="5"/>
      <c r="D264" s="5"/>
      <c r="E264" s="5"/>
      <c r="F264" s="5"/>
      <c r="G264" s="113"/>
      <c r="H264" s="113"/>
      <c r="I264" s="5"/>
      <c r="J264" s="5"/>
      <c r="K264" s="5"/>
      <c r="L264" s="5"/>
      <c r="M264" s="5"/>
      <c r="N264" s="5"/>
      <c r="O264" s="5"/>
      <c r="P264" s="5"/>
      <c r="Q264" s="5"/>
      <c r="R264" s="5"/>
      <c r="S264" s="5"/>
      <c r="T264" s="5"/>
      <c r="U264" s="5"/>
      <c r="V264" s="5"/>
      <c r="W264" s="5"/>
      <c r="X264" s="5"/>
      <c r="Y264" s="5"/>
      <c r="Z264" s="5"/>
    </row>
    <row r="265" spans="1:26" ht="12.75" customHeight="1">
      <c r="A265" s="5"/>
      <c r="B265" s="5"/>
      <c r="C265" s="5"/>
      <c r="D265" s="5"/>
      <c r="E265" s="5"/>
      <c r="F265" s="5"/>
      <c r="G265" s="113"/>
      <c r="H265" s="113"/>
      <c r="I265" s="5"/>
      <c r="J265" s="5"/>
      <c r="K265" s="5"/>
      <c r="L265" s="5"/>
      <c r="M265" s="5"/>
      <c r="N265" s="5"/>
      <c r="O265" s="5"/>
      <c r="P265" s="5"/>
      <c r="Q265" s="5"/>
      <c r="R265" s="5"/>
      <c r="S265" s="5"/>
      <c r="T265" s="5"/>
      <c r="U265" s="5"/>
      <c r="V265" s="5"/>
      <c r="W265" s="5"/>
      <c r="X265" s="5"/>
      <c r="Y265" s="5"/>
      <c r="Z265" s="5"/>
    </row>
    <row r="266" spans="1:26" ht="12.75" customHeight="1">
      <c r="A266" s="5"/>
      <c r="B266" s="5"/>
      <c r="C266" s="5"/>
      <c r="D266" s="5"/>
      <c r="E266" s="5"/>
      <c r="F266" s="5"/>
      <c r="G266" s="113"/>
      <c r="H266" s="113"/>
      <c r="I266" s="5"/>
      <c r="J266" s="5"/>
      <c r="K266" s="5"/>
      <c r="L266" s="5"/>
      <c r="M266" s="5"/>
      <c r="N266" s="5"/>
      <c r="O266" s="5"/>
      <c r="P266" s="5"/>
      <c r="Q266" s="5"/>
      <c r="R266" s="5"/>
      <c r="S266" s="5"/>
      <c r="T266" s="5"/>
      <c r="U266" s="5"/>
      <c r="V266" s="5"/>
      <c r="W266" s="5"/>
      <c r="X266" s="5"/>
      <c r="Y266" s="5"/>
      <c r="Z266" s="5"/>
    </row>
    <row r="267" spans="1:26" ht="12.75" customHeight="1">
      <c r="A267" s="5"/>
      <c r="B267" s="5"/>
      <c r="C267" s="5"/>
      <c r="D267" s="5"/>
      <c r="E267" s="5"/>
      <c r="F267" s="5"/>
      <c r="G267" s="113"/>
      <c r="H267" s="113"/>
      <c r="I267" s="5"/>
      <c r="J267" s="5"/>
      <c r="K267" s="5"/>
      <c r="L267" s="5"/>
      <c r="M267" s="5"/>
      <c r="N267" s="5"/>
      <c r="O267" s="5"/>
      <c r="P267" s="5"/>
      <c r="Q267" s="5"/>
      <c r="R267" s="5"/>
      <c r="S267" s="5"/>
      <c r="T267" s="5"/>
      <c r="U267" s="5"/>
      <c r="V267" s="5"/>
      <c r="W267" s="5"/>
      <c r="X267" s="5"/>
      <c r="Y267" s="5"/>
      <c r="Z267" s="5"/>
    </row>
    <row r="268" spans="1:26" ht="12.75" customHeight="1">
      <c r="A268" s="5"/>
      <c r="B268" s="5"/>
      <c r="C268" s="5"/>
      <c r="D268" s="5"/>
      <c r="E268" s="5"/>
      <c r="F268" s="5"/>
      <c r="G268" s="113"/>
      <c r="H268" s="113"/>
      <c r="I268" s="5"/>
      <c r="J268" s="5"/>
      <c r="K268" s="5"/>
      <c r="L268" s="5"/>
      <c r="M268" s="5"/>
      <c r="N268" s="5"/>
      <c r="O268" s="5"/>
      <c r="P268" s="5"/>
      <c r="Q268" s="5"/>
      <c r="R268" s="5"/>
      <c r="S268" s="5"/>
      <c r="T268" s="5"/>
      <c r="U268" s="5"/>
      <c r="V268" s="5"/>
      <c r="W268" s="5"/>
      <c r="X268" s="5"/>
      <c r="Y268" s="5"/>
      <c r="Z268" s="5"/>
    </row>
    <row r="269" spans="1:26" ht="12.75" customHeight="1">
      <c r="A269" s="5"/>
      <c r="B269" s="5"/>
      <c r="C269" s="5"/>
      <c r="D269" s="5"/>
      <c r="E269" s="5"/>
      <c r="F269" s="5"/>
      <c r="G269" s="113"/>
      <c r="H269" s="113"/>
      <c r="I269" s="5"/>
      <c r="J269" s="5"/>
      <c r="K269" s="5"/>
      <c r="L269" s="5"/>
      <c r="M269" s="5"/>
      <c r="N269" s="5"/>
      <c r="O269" s="5"/>
      <c r="P269" s="5"/>
      <c r="Q269" s="5"/>
      <c r="R269" s="5"/>
      <c r="S269" s="5"/>
      <c r="T269" s="5"/>
      <c r="U269" s="5"/>
      <c r="V269" s="5"/>
      <c r="W269" s="5"/>
      <c r="X269" s="5"/>
      <c r="Y269" s="5"/>
      <c r="Z269" s="5"/>
    </row>
    <row r="270" spans="1:26" ht="12.75" customHeight="1">
      <c r="A270" s="5"/>
      <c r="B270" s="5"/>
      <c r="C270" s="5"/>
      <c r="D270" s="5"/>
      <c r="E270" s="5"/>
      <c r="F270" s="5"/>
      <c r="G270" s="113"/>
      <c r="H270" s="113"/>
      <c r="I270" s="5"/>
      <c r="J270" s="5"/>
      <c r="K270" s="5"/>
      <c r="L270" s="5"/>
      <c r="M270" s="5"/>
      <c r="N270" s="5"/>
      <c r="O270" s="5"/>
      <c r="P270" s="5"/>
      <c r="Q270" s="5"/>
      <c r="R270" s="5"/>
      <c r="S270" s="5"/>
      <c r="T270" s="5"/>
      <c r="U270" s="5"/>
      <c r="V270" s="5"/>
      <c r="W270" s="5"/>
      <c r="X270" s="5"/>
      <c r="Y270" s="5"/>
      <c r="Z270" s="5"/>
    </row>
    <row r="271" spans="1:26" ht="15.75" customHeight="1"/>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0">
    <mergeCell ref="A67:E67"/>
    <mergeCell ref="A68:E68"/>
    <mergeCell ref="A70:C70"/>
    <mergeCell ref="A53:E53"/>
    <mergeCell ref="A54:E54"/>
    <mergeCell ref="A55:E55"/>
    <mergeCell ref="A56:E56"/>
    <mergeCell ref="A57:E57"/>
    <mergeCell ref="A58:E58"/>
    <mergeCell ref="A59:E59"/>
    <mergeCell ref="A61:H61"/>
    <mergeCell ref="A63:E63"/>
    <mergeCell ref="A64:E64"/>
    <mergeCell ref="A65:E65"/>
    <mergeCell ref="A66:E66"/>
    <mergeCell ref="A46:E46"/>
    <mergeCell ref="A47:E47"/>
    <mergeCell ref="A48:E48"/>
    <mergeCell ref="A49:E49"/>
    <mergeCell ref="A51:G51"/>
    <mergeCell ref="A38:E38"/>
    <mergeCell ref="A42:E42"/>
    <mergeCell ref="A43:E43"/>
    <mergeCell ref="A44:E44"/>
    <mergeCell ref="A45:E45"/>
    <mergeCell ref="A31:E31"/>
    <mergeCell ref="A32:E32"/>
    <mergeCell ref="A34:G34"/>
    <mergeCell ref="A36:E36"/>
    <mergeCell ref="A37:E37"/>
    <mergeCell ref="A24:E24"/>
    <mergeCell ref="A26:G26"/>
    <mergeCell ref="A28:E28"/>
    <mergeCell ref="A29:E29"/>
    <mergeCell ref="A30:E30"/>
    <mergeCell ref="A18:E18"/>
    <mergeCell ref="A19:E19"/>
    <mergeCell ref="A20:E20"/>
    <mergeCell ref="A21:E21"/>
    <mergeCell ref="A23:E23"/>
    <mergeCell ref="A8:E9"/>
    <mergeCell ref="A12:H12"/>
    <mergeCell ref="A14:G14"/>
    <mergeCell ref="A16:E16"/>
    <mergeCell ref="A17:E17"/>
    <mergeCell ref="A1:H1"/>
    <mergeCell ref="A2:H2"/>
    <mergeCell ref="A3:H3"/>
    <mergeCell ref="A5:H5"/>
    <mergeCell ref="A6:H6"/>
  </mergeCells>
  <conditionalFormatting sqref="G9:H10">
    <cfRule type="expression" dxfId="159" priority="1">
      <formula>$F$9&lt;&gt;""</formula>
    </cfRule>
  </conditionalFormatting>
  <conditionalFormatting sqref="G8:H8">
    <cfRule type="expression" dxfId="158" priority="2">
      <formula>$F$8&lt;&gt;""</formula>
    </cfRule>
  </conditionalFormatting>
  <printOptions horizontalCentered="1"/>
  <pageMargins left="0.11811023622047245" right="0.11811023622047245" top="0.74803149606299213" bottom="0.27559055118110237" header="0" footer="0"/>
  <pageSetup paperSize="9" scale="54" orientation="portrait" r:id="rId1"/>
  <headerFooter>
    <oddHeader>&amp;R&amp;P</oddHeader>
    <oddFooter>&amp;L08-024SCCAT/CFIC/ECOFC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N1000"/>
  <sheetViews>
    <sheetView view="pageBreakPreview" zoomScale="60" zoomScaleNormal="100" workbookViewId="0">
      <selection activeCell="D1" sqref="D1:J1048576"/>
    </sheetView>
  </sheetViews>
  <sheetFormatPr defaultColWidth="12.5703125" defaultRowHeight="15" customHeight="1"/>
  <cols>
    <col min="1" max="1" width="52.85546875" customWidth="1"/>
    <col min="2" max="2" width="19.42578125" customWidth="1"/>
    <col min="3" max="14" width="9.140625" customWidth="1"/>
    <col min="15" max="18" width="14.42578125" customWidth="1"/>
  </cols>
  <sheetData>
    <row r="1" spans="1:14" ht="18">
      <c r="A1" s="652" t="str">
        <f>Resumo!A1</f>
        <v xml:space="preserve">TRIBUNAL REGIONAL ELEITORAL DO PARANÁ </v>
      </c>
      <c r="B1" s="605"/>
      <c r="C1" s="114"/>
      <c r="D1" s="114"/>
      <c r="E1" s="114"/>
      <c r="F1" s="114"/>
      <c r="G1" s="114"/>
      <c r="H1" s="114"/>
      <c r="I1" s="114"/>
      <c r="J1" s="114"/>
      <c r="K1" s="114"/>
      <c r="L1" s="114"/>
      <c r="M1" s="114"/>
      <c r="N1" s="114"/>
    </row>
    <row r="2" spans="1:14" ht="15" customHeight="1">
      <c r="A2" s="653" t="str">
        <f>Resumo!A2</f>
        <v>Planilha de Custos e Formação de Preços - Estimativa TRE-PR</v>
      </c>
      <c r="B2" s="605"/>
      <c r="C2" s="114"/>
      <c r="D2" s="114"/>
      <c r="E2" s="114"/>
      <c r="F2" s="114"/>
      <c r="G2" s="114"/>
      <c r="H2" s="114"/>
      <c r="I2" s="114"/>
      <c r="J2" s="114"/>
      <c r="K2" s="114"/>
      <c r="L2" s="114"/>
      <c r="M2" s="114"/>
      <c r="N2" s="114"/>
    </row>
    <row r="3" spans="1:14" ht="15" customHeight="1">
      <c r="A3" s="654" t="str">
        <f>Resumo!A3</f>
        <v>Postos de Serviços Da Capital - Limpeza, Copeiragem, Jardinagem, Recepcionista, Encarregado e Supervisor.</v>
      </c>
      <c r="B3" s="605"/>
      <c r="C3" s="114"/>
      <c r="D3" s="114"/>
      <c r="E3" s="114"/>
      <c r="F3" s="114"/>
      <c r="G3" s="114"/>
      <c r="H3" s="114"/>
      <c r="I3" s="114"/>
      <c r="J3" s="114"/>
      <c r="K3" s="114"/>
      <c r="L3" s="114"/>
      <c r="M3" s="114"/>
      <c r="N3" s="114"/>
    </row>
    <row r="4" spans="1:14">
      <c r="A4" s="655"/>
      <c r="B4" s="605"/>
      <c r="C4" s="114"/>
      <c r="D4" s="114"/>
      <c r="E4" s="114"/>
      <c r="F4" s="114"/>
      <c r="G4" s="114"/>
      <c r="H4" s="114"/>
      <c r="I4" s="114"/>
      <c r="J4" s="114"/>
      <c r="K4" s="114"/>
      <c r="L4" s="114"/>
      <c r="M4" s="114"/>
      <c r="N4" s="114"/>
    </row>
    <row r="5" spans="1:14">
      <c r="A5" s="656" t="str">
        <f>Resumo!A9</f>
        <v xml:space="preserve">EMPRESA </v>
      </c>
      <c r="B5" s="610"/>
      <c r="C5" s="114"/>
      <c r="D5" s="114"/>
      <c r="E5" s="114"/>
      <c r="F5" s="114"/>
      <c r="G5" s="114"/>
      <c r="H5" s="114"/>
      <c r="I5" s="114"/>
      <c r="J5" s="114"/>
      <c r="K5" s="114"/>
      <c r="L5" s="114"/>
      <c r="M5" s="114"/>
      <c r="N5" s="114"/>
    </row>
    <row r="6" spans="1:14">
      <c r="A6" s="657" t="str">
        <f>Resumo!A10</f>
        <v>CNPJ</v>
      </c>
      <c r="B6" s="613"/>
      <c r="C6" s="114"/>
      <c r="D6" s="114"/>
      <c r="E6" s="114"/>
      <c r="F6" s="114"/>
      <c r="G6" s="114"/>
      <c r="H6" s="114"/>
      <c r="I6" s="114"/>
      <c r="J6" s="114"/>
      <c r="K6" s="114"/>
      <c r="L6" s="114"/>
      <c r="M6" s="114"/>
      <c r="N6" s="114"/>
    </row>
    <row r="7" spans="1:14">
      <c r="A7" s="115"/>
      <c r="B7" s="115"/>
      <c r="C7" s="114"/>
      <c r="D7" s="114"/>
      <c r="E7" s="114"/>
      <c r="F7" s="114"/>
      <c r="G7" s="114"/>
      <c r="H7" s="114"/>
      <c r="I7" s="114"/>
      <c r="J7" s="114"/>
      <c r="K7" s="114"/>
      <c r="L7" s="114"/>
      <c r="M7" s="114"/>
      <c r="N7" s="114"/>
    </row>
    <row r="8" spans="1:14" ht="30" customHeight="1">
      <c r="A8" s="646" t="s">
        <v>168</v>
      </c>
      <c r="B8" s="648"/>
      <c r="C8" s="114"/>
      <c r="D8" s="114"/>
      <c r="E8" s="114"/>
      <c r="F8" s="114"/>
      <c r="G8" s="114"/>
      <c r="H8" s="114"/>
      <c r="I8" s="114"/>
      <c r="J8" s="114"/>
      <c r="K8" s="114"/>
      <c r="L8" s="114"/>
      <c r="M8" s="114"/>
      <c r="N8" s="114"/>
    </row>
    <row r="9" spans="1:14">
      <c r="A9" s="116"/>
      <c r="B9" s="116"/>
      <c r="C9" s="114"/>
      <c r="D9" s="114"/>
      <c r="E9" s="114"/>
      <c r="F9" s="114"/>
      <c r="G9" s="114"/>
      <c r="H9" s="114"/>
      <c r="I9" s="114"/>
      <c r="J9" s="114"/>
      <c r="K9" s="114"/>
      <c r="L9" s="114"/>
      <c r="M9" s="114"/>
      <c r="N9" s="114"/>
    </row>
    <row r="10" spans="1:14">
      <c r="A10" s="117" t="s">
        <v>44</v>
      </c>
      <c r="B10" s="118" t="s">
        <v>169</v>
      </c>
      <c r="C10" s="114"/>
      <c r="D10" s="114"/>
      <c r="E10" s="114"/>
      <c r="F10" s="114"/>
      <c r="G10" s="114"/>
      <c r="H10" s="114"/>
      <c r="I10" s="114"/>
      <c r="J10" s="114"/>
      <c r="K10" s="114"/>
      <c r="L10" s="114"/>
      <c r="M10" s="114"/>
      <c r="N10" s="114"/>
    </row>
    <row r="11" spans="1:14">
      <c r="A11" s="119" t="s">
        <v>170</v>
      </c>
      <c r="B11" s="120"/>
      <c r="C11" s="114"/>
      <c r="D11" s="114"/>
      <c r="E11" s="114"/>
      <c r="F11" s="114"/>
      <c r="G11" s="114"/>
      <c r="H11" s="114"/>
      <c r="I11" s="114"/>
      <c r="J11" s="114"/>
      <c r="K11" s="114"/>
      <c r="L11" s="114"/>
      <c r="M11" s="114"/>
      <c r="N11" s="114"/>
    </row>
    <row r="12" spans="1:14">
      <c r="A12" s="121" t="s">
        <v>171</v>
      </c>
      <c r="B12" s="122"/>
      <c r="C12" s="114"/>
      <c r="D12" s="114"/>
      <c r="E12" s="114"/>
      <c r="F12" s="114"/>
      <c r="G12" s="114"/>
      <c r="H12" s="114"/>
      <c r="I12" s="114"/>
      <c r="J12" s="114"/>
      <c r="K12" s="114"/>
      <c r="L12" s="114"/>
      <c r="M12" s="114"/>
      <c r="N12" s="114"/>
    </row>
    <row r="13" spans="1:14">
      <c r="A13" s="121" t="s">
        <v>172</v>
      </c>
      <c r="B13" s="122"/>
      <c r="C13" s="114"/>
      <c r="D13" s="114"/>
      <c r="E13" s="114"/>
      <c r="F13" s="114"/>
      <c r="G13" s="114"/>
      <c r="H13" s="114"/>
      <c r="I13" s="114"/>
      <c r="J13" s="114"/>
      <c r="K13" s="114"/>
      <c r="L13" s="114"/>
      <c r="M13" s="114"/>
      <c r="N13" s="114"/>
    </row>
    <row r="14" spans="1:14" ht="16.5" customHeight="1">
      <c r="A14" s="121" t="s">
        <v>173</v>
      </c>
      <c r="B14" s="122"/>
      <c r="C14" s="114"/>
      <c r="D14" s="114"/>
      <c r="E14" s="114"/>
      <c r="F14" s="114"/>
      <c r="G14" s="114"/>
      <c r="H14" s="114"/>
      <c r="I14" s="114"/>
      <c r="J14" s="114"/>
      <c r="K14" s="114"/>
      <c r="L14" s="114"/>
      <c r="M14" s="114"/>
      <c r="N14" s="114"/>
    </row>
    <row r="15" spans="1:14">
      <c r="A15" s="121" t="s">
        <v>174</v>
      </c>
      <c r="B15" s="122"/>
      <c r="C15" s="114"/>
      <c r="D15" s="114"/>
      <c r="E15" s="114"/>
      <c r="F15" s="114"/>
      <c r="G15" s="114"/>
      <c r="H15" s="114"/>
      <c r="I15" s="114"/>
      <c r="J15" s="114"/>
      <c r="K15" s="114"/>
      <c r="L15" s="114"/>
      <c r="M15" s="114"/>
      <c r="N15" s="114"/>
    </row>
    <row r="16" spans="1:14">
      <c r="A16" s="123" t="s">
        <v>175</v>
      </c>
      <c r="B16" s="124"/>
      <c r="C16" s="114"/>
      <c r="D16" s="114"/>
      <c r="E16" s="114"/>
      <c r="F16" s="114"/>
      <c r="G16" s="114"/>
      <c r="H16" s="114"/>
      <c r="I16" s="114"/>
      <c r="J16" s="114"/>
      <c r="K16" s="114"/>
      <c r="L16" s="114"/>
      <c r="M16" s="114"/>
      <c r="N16" s="114"/>
    </row>
    <row r="17" spans="1:14" ht="32.25" customHeight="1">
      <c r="A17" s="649" t="s">
        <v>176</v>
      </c>
      <c r="B17" s="609"/>
      <c r="C17" s="114"/>
      <c r="D17" s="114"/>
      <c r="E17" s="114"/>
      <c r="F17" s="114"/>
      <c r="G17" s="114"/>
      <c r="H17" s="114"/>
      <c r="I17" s="114"/>
      <c r="J17" s="114"/>
      <c r="K17" s="114"/>
      <c r="L17" s="114"/>
      <c r="M17" s="114"/>
      <c r="N17" s="114"/>
    </row>
    <row r="18" spans="1:14">
      <c r="A18" s="125" t="s">
        <v>177</v>
      </c>
      <c r="B18" s="126">
        <f>((1+B11)/(1-(B13+B14+B15+B16)-B12))-1</f>
        <v>0</v>
      </c>
      <c r="C18" s="114"/>
      <c r="D18" s="114"/>
      <c r="E18" s="114"/>
      <c r="F18" s="114"/>
      <c r="G18" s="114"/>
      <c r="H18" s="114"/>
      <c r="I18" s="114"/>
      <c r="J18" s="114"/>
      <c r="K18" s="114"/>
      <c r="L18" s="114"/>
      <c r="M18" s="114"/>
      <c r="N18" s="114"/>
    </row>
    <row r="19" spans="1:14">
      <c r="A19" s="127"/>
      <c r="B19" s="128"/>
      <c r="C19" s="114"/>
      <c r="D19" s="114"/>
      <c r="E19" s="114"/>
      <c r="F19" s="114"/>
      <c r="G19" s="114"/>
      <c r="H19" s="114"/>
      <c r="I19" s="114"/>
      <c r="J19" s="114"/>
      <c r="K19" s="114"/>
      <c r="L19" s="114"/>
      <c r="M19" s="114"/>
      <c r="N19" s="114"/>
    </row>
    <row r="20" spans="1:14">
      <c r="A20" s="129" t="s">
        <v>178</v>
      </c>
      <c r="B20" s="130"/>
      <c r="C20" s="114"/>
      <c r="D20" s="114"/>
      <c r="E20" s="114"/>
      <c r="F20" s="114"/>
      <c r="G20" s="114"/>
      <c r="H20" s="114"/>
      <c r="I20" s="114"/>
      <c r="J20" s="114"/>
      <c r="K20" s="114"/>
      <c r="L20" s="114"/>
      <c r="M20" s="114"/>
      <c r="N20" s="114"/>
    </row>
    <row r="21" spans="1:14" ht="15" customHeight="1">
      <c r="A21" s="650" t="s">
        <v>179</v>
      </c>
      <c r="B21" s="651"/>
      <c r="C21" s="114"/>
      <c r="D21" s="114"/>
      <c r="E21" s="114"/>
      <c r="F21" s="114"/>
      <c r="G21" s="114"/>
      <c r="H21" s="114"/>
      <c r="I21" s="114"/>
      <c r="J21" s="114"/>
      <c r="K21" s="114"/>
      <c r="L21" s="114"/>
      <c r="M21" s="114"/>
      <c r="N21" s="114"/>
    </row>
    <row r="22" spans="1:14" ht="15.75" customHeight="1">
      <c r="A22" s="114"/>
      <c r="B22" s="114"/>
      <c r="C22" s="114"/>
      <c r="D22" s="114"/>
      <c r="E22" s="114"/>
      <c r="F22" s="114"/>
      <c r="G22" s="114"/>
      <c r="H22" s="114"/>
      <c r="I22" s="114"/>
      <c r="J22" s="114"/>
      <c r="K22" s="114"/>
      <c r="L22" s="114"/>
      <c r="M22" s="114"/>
      <c r="N22" s="114"/>
    </row>
    <row r="23" spans="1:14" ht="15.75" customHeight="1">
      <c r="A23" s="114"/>
      <c r="B23" s="114"/>
      <c r="C23" s="114"/>
      <c r="D23" s="114"/>
      <c r="E23" s="114"/>
      <c r="F23" s="114"/>
      <c r="G23" s="114"/>
      <c r="H23" s="114"/>
      <c r="I23" s="114"/>
      <c r="J23" s="114"/>
      <c r="K23" s="114"/>
      <c r="L23" s="114"/>
      <c r="M23" s="114"/>
      <c r="N23" s="114"/>
    </row>
    <row r="24" spans="1:14" ht="15.75" customHeight="1">
      <c r="A24" s="114"/>
      <c r="B24" s="114"/>
      <c r="C24" s="114"/>
      <c r="D24" s="114"/>
      <c r="E24" s="114"/>
      <c r="F24" s="114"/>
      <c r="G24" s="114"/>
      <c r="H24" s="114"/>
      <c r="I24" s="114"/>
      <c r="J24" s="114"/>
      <c r="K24" s="114"/>
      <c r="L24" s="114"/>
      <c r="M24" s="114"/>
      <c r="N24" s="114"/>
    </row>
    <row r="25" spans="1:14" ht="15.75" customHeight="1">
      <c r="A25" s="114"/>
      <c r="B25" s="114"/>
      <c r="C25" s="114"/>
      <c r="D25" s="114"/>
      <c r="E25" s="114"/>
      <c r="F25" s="114"/>
      <c r="G25" s="114"/>
      <c r="H25" s="114"/>
      <c r="I25" s="114"/>
      <c r="J25" s="114"/>
      <c r="K25" s="114"/>
      <c r="L25" s="114"/>
      <c r="M25" s="114"/>
      <c r="N25" s="114"/>
    </row>
    <row r="26" spans="1:14" ht="15.75" customHeight="1">
      <c r="A26" s="114"/>
      <c r="B26" s="114"/>
      <c r="C26" s="114"/>
      <c r="D26" s="114"/>
      <c r="E26" s="114"/>
      <c r="F26" s="114"/>
      <c r="G26" s="114"/>
      <c r="H26" s="114"/>
      <c r="I26" s="114"/>
      <c r="J26" s="114"/>
      <c r="K26" s="114"/>
      <c r="L26" s="114"/>
      <c r="M26" s="114"/>
      <c r="N26" s="114"/>
    </row>
    <row r="27" spans="1:14" ht="15.75" customHeight="1">
      <c r="A27" s="114"/>
      <c r="B27" s="114"/>
      <c r="C27" s="114"/>
      <c r="D27" s="114"/>
      <c r="E27" s="114"/>
      <c r="F27" s="114"/>
      <c r="G27" s="114"/>
      <c r="H27" s="114"/>
      <c r="I27" s="114"/>
      <c r="J27" s="114"/>
      <c r="K27" s="114"/>
      <c r="L27" s="114"/>
      <c r="M27" s="114"/>
      <c r="N27" s="114"/>
    </row>
    <row r="28" spans="1:14" ht="15.75" customHeight="1">
      <c r="A28" s="114"/>
      <c r="B28" s="114"/>
      <c r="C28" s="114"/>
      <c r="D28" s="114"/>
      <c r="E28" s="114"/>
      <c r="F28" s="114"/>
      <c r="G28" s="114"/>
      <c r="H28" s="114"/>
      <c r="I28" s="114"/>
      <c r="J28" s="114"/>
      <c r="K28" s="114"/>
      <c r="L28" s="114"/>
      <c r="M28" s="114"/>
      <c r="N28" s="114"/>
    </row>
    <row r="29" spans="1:14" ht="15.75" customHeight="1">
      <c r="A29" s="114"/>
      <c r="B29" s="114"/>
      <c r="C29" s="114"/>
      <c r="D29" s="114"/>
      <c r="E29" s="114"/>
      <c r="F29" s="114"/>
      <c r="G29" s="114"/>
      <c r="H29" s="114"/>
      <c r="I29" s="114"/>
      <c r="J29" s="114"/>
      <c r="K29" s="114"/>
      <c r="L29" s="114"/>
      <c r="M29" s="114"/>
      <c r="N29" s="114"/>
    </row>
    <row r="30" spans="1:14" ht="15.75" customHeight="1">
      <c r="A30" s="114"/>
      <c r="B30" s="114"/>
      <c r="C30" s="114"/>
      <c r="D30" s="114"/>
      <c r="E30" s="114"/>
      <c r="F30" s="114"/>
      <c r="G30" s="114"/>
      <c r="H30" s="114"/>
      <c r="I30" s="114"/>
      <c r="J30" s="114"/>
      <c r="K30" s="114"/>
      <c r="L30" s="114"/>
      <c r="M30" s="114"/>
      <c r="N30" s="114"/>
    </row>
    <row r="31" spans="1:14" ht="15.75" customHeight="1">
      <c r="A31" s="114"/>
      <c r="B31" s="114"/>
      <c r="C31" s="114"/>
      <c r="D31" s="114"/>
      <c r="E31" s="114"/>
      <c r="F31" s="114"/>
      <c r="G31" s="114"/>
      <c r="H31" s="114"/>
      <c r="I31" s="114"/>
      <c r="J31" s="114"/>
      <c r="K31" s="114"/>
      <c r="L31" s="114"/>
      <c r="M31" s="114"/>
      <c r="N31" s="114"/>
    </row>
    <row r="32" spans="1:14" ht="15.75" customHeight="1">
      <c r="A32" s="114"/>
      <c r="B32" s="114"/>
      <c r="C32" s="114"/>
      <c r="D32" s="114"/>
      <c r="E32" s="114"/>
      <c r="F32" s="114"/>
      <c r="G32" s="114"/>
      <c r="H32" s="114"/>
      <c r="I32" s="114"/>
      <c r="J32" s="114"/>
      <c r="K32" s="114"/>
      <c r="L32" s="114"/>
      <c r="M32" s="114"/>
      <c r="N32" s="114"/>
    </row>
    <row r="33" spans="1:14" ht="15.75" customHeight="1">
      <c r="A33" s="114"/>
      <c r="B33" s="114"/>
      <c r="C33" s="114"/>
      <c r="D33" s="114"/>
      <c r="E33" s="114"/>
      <c r="F33" s="114"/>
      <c r="G33" s="114"/>
      <c r="H33" s="114"/>
      <c r="I33" s="114"/>
      <c r="J33" s="114"/>
      <c r="K33" s="114"/>
      <c r="L33" s="114"/>
      <c r="M33" s="114"/>
      <c r="N33" s="114"/>
    </row>
    <row r="34" spans="1:14" ht="15.75" customHeight="1">
      <c r="A34" s="114"/>
      <c r="B34" s="114"/>
      <c r="C34" s="114"/>
      <c r="D34" s="114"/>
      <c r="E34" s="114"/>
      <c r="F34" s="114"/>
      <c r="G34" s="114"/>
      <c r="H34" s="114"/>
      <c r="I34" s="114"/>
      <c r="J34" s="114"/>
      <c r="K34" s="114"/>
      <c r="L34" s="114"/>
      <c r="M34" s="114"/>
      <c r="N34" s="114"/>
    </row>
    <row r="35" spans="1:14" ht="15.75" customHeight="1">
      <c r="A35" s="114"/>
      <c r="B35" s="114"/>
      <c r="C35" s="114"/>
      <c r="D35" s="114"/>
      <c r="E35" s="114"/>
      <c r="F35" s="114"/>
      <c r="G35" s="114"/>
      <c r="H35" s="114"/>
      <c r="I35" s="114"/>
      <c r="J35" s="114"/>
      <c r="K35" s="114"/>
      <c r="L35" s="114"/>
      <c r="M35" s="114"/>
      <c r="N35" s="114"/>
    </row>
    <row r="36" spans="1:14" ht="15.75" customHeight="1">
      <c r="A36" s="114"/>
      <c r="B36" s="114"/>
      <c r="C36" s="114"/>
      <c r="D36" s="114"/>
      <c r="E36" s="114"/>
      <c r="F36" s="114"/>
      <c r="G36" s="114"/>
      <c r="H36" s="114"/>
      <c r="I36" s="114"/>
      <c r="J36" s="114"/>
      <c r="K36" s="114"/>
      <c r="L36" s="114"/>
      <c r="M36" s="114"/>
      <c r="N36" s="114"/>
    </row>
    <row r="37" spans="1:14" ht="15.75" customHeight="1">
      <c r="A37" s="114"/>
      <c r="B37" s="114"/>
      <c r="C37" s="114"/>
      <c r="D37" s="114"/>
      <c r="E37" s="114"/>
      <c r="F37" s="114"/>
      <c r="G37" s="114"/>
      <c r="H37" s="114"/>
      <c r="I37" s="114"/>
      <c r="J37" s="114"/>
      <c r="K37" s="114"/>
      <c r="L37" s="114"/>
      <c r="M37" s="114"/>
      <c r="N37" s="114"/>
    </row>
    <row r="38" spans="1:14" ht="15.75" customHeight="1">
      <c r="A38" s="114"/>
      <c r="B38" s="114"/>
      <c r="C38" s="114"/>
      <c r="D38" s="114"/>
      <c r="E38" s="114"/>
      <c r="F38" s="114"/>
      <c r="G38" s="114"/>
      <c r="H38" s="114"/>
      <c r="I38" s="114"/>
      <c r="J38" s="114"/>
      <c r="K38" s="114"/>
      <c r="L38" s="114"/>
      <c r="M38" s="114"/>
      <c r="N38" s="114"/>
    </row>
    <row r="39" spans="1:14" ht="15.75" customHeight="1">
      <c r="A39" s="114"/>
      <c r="B39" s="114"/>
      <c r="C39" s="114"/>
      <c r="D39" s="114"/>
      <c r="E39" s="114"/>
      <c r="F39" s="114"/>
      <c r="G39" s="114"/>
      <c r="H39" s="114"/>
      <c r="I39" s="114"/>
      <c r="J39" s="114"/>
      <c r="K39" s="114"/>
      <c r="L39" s="114"/>
      <c r="M39" s="114"/>
      <c r="N39" s="114"/>
    </row>
    <row r="40" spans="1:14" ht="15.75" customHeight="1">
      <c r="A40" s="114"/>
      <c r="B40" s="114"/>
      <c r="C40" s="114"/>
      <c r="D40" s="114"/>
      <c r="E40" s="114"/>
      <c r="F40" s="114"/>
      <c r="G40" s="114"/>
      <c r="H40" s="114"/>
      <c r="I40" s="114"/>
      <c r="J40" s="114"/>
      <c r="K40" s="114"/>
      <c r="L40" s="114"/>
      <c r="M40" s="114"/>
      <c r="N40" s="114"/>
    </row>
    <row r="41" spans="1:14" ht="15.75" customHeight="1">
      <c r="A41" s="114"/>
      <c r="B41" s="114"/>
      <c r="C41" s="114"/>
      <c r="D41" s="114"/>
      <c r="E41" s="114"/>
      <c r="F41" s="114"/>
      <c r="G41" s="114"/>
      <c r="H41" s="114"/>
      <c r="I41" s="114"/>
      <c r="J41" s="114"/>
      <c r="K41" s="114"/>
      <c r="L41" s="114"/>
      <c r="M41" s="114"/>
      <c r="N41" s="114"/>
    </row>
    <row r="42" spans="1:14" ht="15.75" customHeight="1">
      <c r="A42" s="114"/>
      <c r="B42" s="114"/>
      <c r="C42" s="114"/>
      <c r="D42" s="114"/>
      <c r="E42" s="114"/>
      <c r="F42" s="114"/>
      <c r="G42" s="114"/>
      <c r="H42" s="114"/>
      <c r="I42" s="114"/>
      <c r="J42" s="114"/>
      <c r="K42" s="114"/>
      <c r="L42" s="114"/>
      <c r="M42" s="114"/>
      <c r="N42" s="114"/>
    </row>
    <row r="43" spans="1:14" ht="15.75" customHeight="1">
      <c r="A43" s="114"/>
      <c r="B43" s="114"/>
      <c r="C43" s="114"/>
      <c r="D43" s="114"/>
      <c r="E43" s="114"/>
      <c r="F43" s="114"/>
      <c r="G43" s="114"/>
      <c r="H43" s="114"/>
      <c r="I43" s="114"/>
      <c r="J43" s="114"/>
      <c r="K43" s="114"/>
      <c r="L43" s="114"/>
      <c r="M43" s="114"/>
      <c r="N43" s="114"/>
    </row>
    <row r="44" spans="1:14" ht="15.75" customHeight="1">
      <c r="A44" s="114"/>
      <c r="B44" s="114"/>
      <c r="C44" s="114"/>
      <c r="D44" s="114"/>
      <c r="E44" s="114"/>
      <c r="F44" s="114"/>
      <c r="G44" s="114"/>
      <c r="H44" s="114"/>
      <c r="I44" s="114"/>
      <c r="J44" s="114"/>
      <c r="K44" s="114"/>
      <c r="L44" s="114"/>
      <c r="M44" s="114"/>
      <c r="N44" s="114"/>
    </row>
    <row r="45" spans="1:14" ht="15.75" customHeight="1">
      <c r="A45" s="114"/>
      <c r="B45" s="114"/>
      <c r="C45" s="114"/>
      <c r="D45" s="114"/>
      <c r="E45" s="114"/>
      <c r="F45" s="114"/>
      <c r="G45" s="114"/>
      <c r="H45" s="114"/>
      <c r="I45" s="114"/>
      <c r="J45" s="114"/>
      <c r="K45" s="114"/>
      <c r="L45" s="114"/>
      <c r="M45" s="114"/>
      <c r="N45" s="114"/>
    </row>
    <row r="46" spans="1:14" ht="15.75" customHeight="1">
      <c r="A46" s="114"/>
      <c r="B46" s="114"/>
      <c r="C46" s="114"/>
      <c r="D46" s="114"/>
      <c r="E46" s="114"/>
      <c r="F46" s="114"/>
      <c r="G46" s="114"/>
      <c r="H46" s="114"/>
      <c r="I46" s="114"/>
      <c r="J46" s="114"/>
      <c r="K46" s="114"/>
      <c r="L46" s="114"/>
      <c r="M46" s="114"/>
      <c r="N46" s="114"/>
    </row>
    <row r="47" spans="1:14" ht="15.75" customHeight="1">
      <c r="A47" s="114"/>
      <c r="B47" s="114"/>
      <c r="C47" s="114"/>
      <c r="D47" s="114"/>
      <c r="E47" s="114"/>
      <c r="F47" s="114"/>
      <c r="G47" s="114"/>
      <c r="H47" s="114"/>
      <c r="I47" s="114"/>
      <c r="J47" s="114"/>
      <c r="K47" s="114"/>
      <c r="L47" s="114"/>
      <c r="M47" s="114"/>
      <c r="N47" s="114"/>
    </row>
    <row r="48" spans="1:14" ht="15.75" customHeight="1">
      <c r="A48" s="114"/>
      <c r="B48" s="114"/>
      <c r="C48" s="114"/>
      <c r="D48" s="114"/>
      <c r="E48" s="114"/>
      <c r="F48" s="114"/>
      <c r="G48" s="114"/>
      <c r="H48" s="114"/>
      <c r="I48" s="114"/>
      <c r="J48" s="114"/>
      <c r="K48" s="114"/>
      <c r="L48" s="114"/>
      <c r="M48" s="114"/>
      <c r="N48" s="114"/>
    </row>
    <row r="49" spans="1:14" ht="15.75" customHeight="1">
      <c r="A49" s="114"/>
      <c r="B49" s="114"/>
      <c r="C49" s="114"/>
      <c r="D49" s="114"/>
      <c r="E49" s="114"/>
      <c r="F49" s="114"/>
      <c r="G49" s="114"/>
      <c r="H49" s="114"/>
      <c r="I49" s="114"/>
      <c r="J49" s="114"/>
      <c r="K49" s="114"/>
      <c r="L49" s="114"/>
      <c r="M49" s="114"/>
      <c r="N49" s="114"/>
    </row>
    <row r="50" spans="1:14" ht="15.75" customHeight="1">
      <c r="A50" s="114"/>
      <c r="B50" s="114"/>
      <c r="C50" s="114"/>
      <c r="D50" s="114"/>
      <c r="E50" s="114"/>
      <c r="F50" s="114"/>
      <c r="G50" s="114"/>
      <c r="H50" s="114"/>
      <c r="I50" s="114"/>
      <c r="J50" s="114"/>
      <c r="K50" s="114"/>
      <c r="L50" s="114"/>
      <c r="M50" s="114"/>
      <c r="N50" s="114"/>
    </row>
    <row r="51" spans="1:14" ht="15.75" customHeight="1">
      <c r="A51" s="114"/>
      <c r="B51" s="114"/>
      <c r="C51" s="114"/>
      <c r="D51" s="114"/>
      <c r="E51" s="114"/>
      <c r="F51" s="114"/>
      <c r="G51" s="114"/>
      <c r="H51" s="114"/>
      <c r="I51" s="114"/>
      <c r="J51" s="114"/>
      <c r="K51" s="114"/>
      <c r="L51" s="114"/>
      <c r="M51" s="114"/>
      <c r="N51" s="114"/>
    </row>
    <row r="52" spans="1:14" ht="15.75" customHeight="1">
      <c r="A52" s="114"/>
      <c r="B52" s="114"/>
      <c r="C52" s="114"/>
      <c r="D52" s="114"/>
      <c r="E52" s="114"/>
      <c r="F52" s="114"/>
      <c r="G52" s="114"/>
      <c r="H52" s="114"/>
      <c r="I52" s="114"/>
      <c r="J52" s="114"/>
      <c r="K52" s="114"/>
      <c r="L52" s="114"/>
      <c r="M52" s="114"/>
      <c r="N52" s="114"/>
    </row>
    <row r="53" spans="1:14" ht="15.75" customHeight="1">
      <c r="A53" s="114"/>
      <c r="B53" s="114"/>
      <c r="C53" s="114"/>
      <c r="D53" s="114"/>
      <c r="E53" s="114"/>
      <c r="F53" s="114"/>
      <c r="G53" s="114"/>
      <c r="H53" s="114"/>
      <c r="I53" s="114"/>
      <c r="J53" s="114"/>
      <c r="K53" s="114"/>
      <c r="L53" s="114"/>
      <c r="M53" s="114"/>
      <c r="N53" s="114"/>
    </row>
    <row r="54" spans="1:14" ht="15.75" customHeight="1">
      <c r="A54" s="114"/>
      <c r="B54" s="114"/>
      <c r="C54" s="114"/>
      <c r="D54" s="114"/>
      <c r="E54" s="114"/>
      <c r="F54" s="114"/>
      <c r="G54" s="114"/>
      <c r="H54" s="114"/>
      <c r="I54" s="114"/>
      <c r="J54" s="114"/>
      <c r="K54" s="114"/>
      <c r="L54" s="114"/>
      <c r="M54" s="114"/>
      <c r="N54" s="114"/>
    </row>
    <row r="55" spans="1:14" ht="15.75" customHeight="1">
      <c r="A55" s="114"/>
      <c r="B55" s="114"/>
      <c r="C55" s="114"/>
      <c r="D55" s="114"/>
      <c r="E55" s="114"/>
      <c r="F55" s="114"/>
      <c r="G55" s="114"/>
      <c r="H55" s="114"/>
      <c r="I55" s="114"/>
      <c r="J55" s="114"/>
      <c r="K55" s="114"/>
      <c r="L55" s="114"/>
      <c r="M55" s="114"/>
      <c r="N55" s="114"/>
    </row>
    <row r="56" spans="1:14" ht="15.75" customHeight="1">
      <c r="A56" s="114"/>
      <c r="B56" s="114"/>
      <c r="C56" s="114"/>
      <c r="D56" s="114"/>
      <c r="E56" s="114"/>
      <c r="F56" s="114"/>
      <c r="G56" s="114"/>
      <c r="H56" s="114"/>
      <c r="I56" s="114"/>
      <c r="J56" s="114"/>
      <c r="K56" s="114"/>
      <c r="L56" s="114"/>
      <c r="M56" s="114"/>
      <c r="N56" s="114"/>
    </row>
    <row r="57" spans="1:14" ht="15.75" customHeight="1">
      <c r="A57" s="114"/>
      <c r="B57" s="114"/>
      <c r="C57" s="114"/>
      <c r="D57" s="114"/>
      <c r="E57" s="114"/>
      <c r="F57" s="114"/>
      <c r="G57" s="114"/>
      <c r="H57" s="114"/>
      <c r="I57" s="114"/>
      <c r="J57" s="114"/>
      <c r="K57" s="114"/>
      <c r="L57" s="114"/>
      <c r="M57" s="114"/>
      <c r="N57" s="114"/>
    </row>
    <row r="58" spans="1:14" ht="15.75" customHeight="1">
      <c r="A58" s="114"/>
      <c r="B58" s="114"/>
      <c r="C58" s="114"/>
      <c r="D58" s="114"/>
      <c r="E58" s="114"/>
      <c r="F58" s="114"/>
      <c r="G58" s="114"/>
      <c r="H58" s="114"/>
      <c r="I58" s="114"/>
      <c r="J58" s="114"/>
      <c r="K58" s="114"/>
      <c r="L58" s="114"/>
      <c r="M58" s="114"/>
      <c r="N58" s="114"/>
    </row>
    <row r="59" spans="1:14" ht="15.75" customHeight="1">
      <c r="A59" s="114"/>
      <c r="B59" s="114"/>
      <c r="C59" s="114"/>
      <c r="D59" s="114"/>
      <c r="E59" s="114"/>
      <c r="F59" s="114"/>
      <c r="G59" s="114"/>
      <c r="H59" s="114"/>
      <c r="I59" s="114"/>
      <c r="J59" s="114"/>
      <c r="K59" s="114"/>
      <c r="L59" s="114"/>
      <c r="M59" s="114"/>
      <c r="N59" s="114"/>
    </row>
    <row r="60" spans="1:14" ht="15.75" customHeight="1">
      <c r="A60" s="114"/>
      <c r="B60" s="114"/>
      <c r="C60" s="114"/>
      <c r="D60" s="114"/>
      <c r="E60" s="114"/>
      <c r="F60" s="114"/>
      <c r="G60" s="114"/>
      <c r="H60" s="114"/>
      <c r="I60" s="114"/>
      <c r="J60" s="114"/>
      <c r="K60" s="114"/>
      <c r="L60" s="114"/>
      <c r="M60" s="114"/>
      <c r="N60" s="114"/>
    </row>
    <row r="61" spans="1:14" ht="15.75" customHeight="1">
      <c r="A61" s="114"/>
      <c r="B61" s="114"/>
      <c r="C61" s="114"/>
      <c r="D61" s="114"/>
      <c r="E61" s="114"/>
      <c r="F61" s="114"/>
      <c r="G61" s="114"/>
      <c r="H61" s="114"/>
      <c r="I61" s="114"/>
      <c r="J61" s="114"/>
      <c r="K61" s="114"/>
      <c r="L61" s="114"/>
      <c r="M61" s="114"/>
      <c r="N61" s="114"/>
    </row>
    <row r="62" spans="1:14" ht="15.75" customHeight="1">
      <c r="A62" s="114"/>
      <c r="B62" s="114"/>
      <c r="C62" s="114"/>
      <c r="D62" s="114"/>
      <c r="E62" s="114"/>
      <c r="F62" s="114"/>
      <c r="G62" s="114"/>
      <c r="H62" s="114"/>
      <c r="I62" s="114"/>
      <c r="J62" s="114"/>
      <c r="K62" s="114"/>
      <c r="L62" s="114"/>
      <c r="M62" s="114"/>
      <c r="N62" s="114"/>
    </row>
    <row r="63" spans="1:14" ht="15.75" customHeight="1">
      <c r="A63" s="114"/>
      <c r="B63" s="114"/>
      <c r="C63" s="114"/>
      <c r="D63" s="114"/>
      <c r="E63" s="114"/>
      <c r="F63" s="114"/>
      <c r="G63" s="114"/>
      <c r="H63" s="114"/>
      <c r="I63" s="114"/>
      <c r="J63" s="114"/>
      <c r="K63" s="114"/>
      <c r="L63" s="114"/>
      <c r="M63" s="114"/>
      <c r="N63" s="114"/>
    </row>
    <row r="64" spans="1:14" ht="15.75" customHeight="1">
      <c r="A64" s="114"/>
      <c r="B64" s="114"/>
      <c r="C64" s="114"/>
      <c r="D64" s="114"/>
      <c r="E64" s="114"/>
      <c r="F64" s="114"/>
      <c r="G64" s="114"/>
      <c r="H64" s="114"/>
      <c r="I64" s="114"/>
      <c r="J64" s="114"/>
      <c r="K64" s="114"/>
      <c r="L64" s="114"/>
      <c r="M64" s="114"/>
      <c r="N64" s="114"/>
    </row>
    <row r="65" spans="1:14" ht="15.75" customHeight="1">
      <c r="A65" s="114"/>
      <c r="B65" s="114"/>
      <c r="C65" s="114"/>
      <c r="D65" s="114"/>
      <c r="E65" s="114"/>
      <c r="F65" s="114"/>
      <c r="G65" s="114"/>
      <c r="H65" s="114"/>
      <c r="I65" s="114"/>
      <c r="J65" s="114"/>
      <c r="K65" s="114"/>
      <c r="L65" s="114"/>
      <c r="M65" s="114"/>
      <c r="N65" s="114"/>
    </row>
    <row r="66" spans="1:14" ht="15.75" customHeight="1">
      <c r="A66" s="114"/>
      <c r="B66" s="114"/>
      <c r="C66" s="114"/>
      <c r="D66" s="114"/>
      <c r="E66" s="114"/>
      <c r="F66" s="114"/>
      <c r="G66" s="114"/>
      <c r="H66" s="114"/>
      <c r="I66" s="114"/>
      <c r="J66" s="114"/>
      <c r="K66" s="114"/>
      <c r="L66" s="114"/>
      <c r="M66" s="114"/>
      <c r="N66" s="114"/>
    </row>
    <row r="67" spans="1:14" ht="15.75" customHeight="1">
      <c r="A67" s="114"/>
      <c r="B67" s="114"/>
      <c r="C67" s="114"/>
      <c r="D67" s="114"/>
      <c r="E67" s="114"/>
      <c r="F67" s="114"/>
      <c r="G67" s="114"/>
      <c r="H67" s="114"/>
      <c r="I67" s="114"/>
      <c r="J67" s="114"/>
      <c r="K67" s="114"/>
      <c r="L67" s="114"/>
      <c r="M67" s="114"/>
      <c r="N67" s="114"/>
    </row>
    <row r="68" spans="1:14" ht="15.75" customHeight="1">
      <c r="A68" s="114"/>
      <c r="B68" s="114"/>
      <c r="C68" s="114"/>
      <c r="D68" s="114"/>
      <c r="E68" s="114"/>
      <c r="F68" s="114"/>
      <c r="G68" s="114"/>
      <c r="H68" s="114"/>
      <c r="I68" s="114"/>
      <c r="J68" s="114"/>
      <c r="K68" s="114"/>
      <c r="L68" s="114"/>
      <c r="M68" s="114"/>
      <c r="N68" s="114"/>
    </row>
    <row r="69" spans="1:14" ht="15.75" customHeight="1">
      <c r="A69" s="114"/>
      <c r="B69" s="114"/>
      <c r="C69" s="114"/>
      <c r="D69" s="114"/>
      <c r="E69" s="114"/>
      <c r="F69" s="114"/>
      <c r="G69" s="114"/>
      <c r="H69" s="114"/>
      <c r="I69" s="114"/>
      <c r="J69" s="114"/>
      <c r="K69" s="114"/>
      <c r="L69" s="114"/>
      <c r="M69" s="114"/>
      <c r="N69" s="114"/>
    </row>
    <row r="70" spans="1:14" ht="15.75" customHeight="1">
      <c r="A70" s="114"/>
      <c r="B70" s="114"/>
      <c r="C70" s="114"/>
      <c r="D70" s="114"/>
      <c r="E70" s="114"/>
      <c r="F70" s="114"/>
      <c r="G70" s="114"/>
      <c r="H70" s="114"/>
      <c r="I70" s="114"/>
      <c r="J70" s="114"/>
      <c r="K70" s="114"/>
      <c r="L70" s="114"/>
      <c r="M70" s="114"/>
      <c r="N70" s="114"/>
    </row>
    <row r="71" spans="1:14" ht="15.75" customHeight="1">
      <c r="A71" s="114"/>
      <c r="B71" s="114"/>
      <c r="C71" s="114"/>
      <c r="D71" s="114"/>
      <c r="E71" s="114"/>
      <c r="F71" s="114"/>
      <c r="G71" s="114"/>
      <c r="H71" s="114"/>
      <c r="I71" s="114"/>
      <c r="J71" s="114"/>
      <c r="K71" s="114"/>
      <c r="L71" s="114"/>
      <c r="M71" s="114"/>
      <c r="N71" s="114"/>
    </row>
    <row r="72" spans="1:14" ht="15.75" customHeight="1">
      <c r="A72" s="114"/>
      <c r="B72" s="114"/>
      <c r="C72" s="114"/>
      <c r="D72" s="114"/>
      <c r="E72" s="114"/>
      <c r="F72" s="114"/>
      <c r="G72" s="114"/>
      <c r="H72" s="114"/>
      <c r="I72" s="114"/>
      <c r="J72" s="114"/>
      <c r="K72" s="114"/>
      <c r="L72" s="114"/>
      <c r="M72" s="114"/>
      <c r="N72" s="114"/>
    </row>
    <row r="73" spans="1:14" ht="15.75" customHeight="1">
      <c r="A73" s="114"/>
      <c r="B73" s="114"/>
      <c r="C73" s="114"/>
      <c r="D73" s="114"/>
      <c r="E73" s="114"/>
      <c r="F73" s="114"/>
      <c r="G73" s="114"/>
      <c r="H73" s="114"/>
      <c r="I73" s="114"/>
      <c r="J73" s="114"/>
      <c r="K73" s="114"/>
      <c r="L73" s="114"/>
      <c r="M73" s="114"/>
      <c r="N73" s="114"/>
    </row>
    <row r="74" spans="1:14" ht="15.75" customHeight="1">
      <c r="A74" s="114"/>
      <c r="B74" s="114"/>
      <c r="C74" s="114"/>
      <c r="D74" s="114"/>
      <c r="E74" s="114"/>
      <c r="F74" s="114"/>
      <c r="G74" s="114"/>
      <c r="H74" s="114"/>
      <c r="I74" s="114"/>
      <c r="J74" s="114"/>
      <c r="K74" s="114"/>
      <c r="L74" s="114"/>
      <c r="M74" s="114"/>
      <c r="N74" s="114"/>
    </row>
    <row r="75" spans="1:14" ht="15.75" customHeight="1">
      <c r="A75" s="114"/>
      <c r="B75" s="114"/>
      <c r="C75" s="114"/>
      <c r="D75" s="114"/>
      <c r="E75" s="114"/>
      <c r="F75" s="114"/>
      <c r="G75" s="114"/>
      <c r="H75" s="114"/>
      <c r="I75" s="114"/>
      <c r="J75" s="114"/>
      <c r="K75" s="114"/>
      <c r="L75" s="114"/>
      <c r="M75" s="114"/>
      <c r="N75" s="114"/>
    </row>
    <row r="76" spans="1:14" ht="15.75" customHeight="1">
      <c r="A76" s="114"/>
      <c r="B76" s="114"/>
      <c r="C76" s="114"/>
      <c r="D76" s="114"/>
      <c r="E76" s="114"/>
      <c r="F76" s="114"/>
      <c r="G76" s="114"/>
      <c r="H76" s="114"/>
      <c r="I76" s="114"/>
      <c r="J76" s="114"/>
      <c r="K76" s="114"/>
      <c r="L76" s="114"/>
      <c r="M76" s="114"/>
      <c r="N76" s="114"/>
    </row>
    <row r="77" spans="1:14" ht="15.75" customHeight="1">
      <c r="A77" s="114"/>
      <c r="B77" s="114"/>
      <c r="C77" s="114"/>
      <c r="D77" s="114"/>
      <c r="E77" s="114"/>
      <c r="F77" s="114"/>
      <c r="G77" s="114"/>
      <c r="H77" s="114"/>
      <c r="I77" s="114"/>
      <c r="J77" s="114"/>
      <c r="K77" s="114"/>
      <c r="L77" s="114"/>
      <c r="M77" s="114"/>
      <c r="N77" s="114"/>
    </row>
    <row r="78" spans="1:14" ht="15.75" customHeight="1">
      <c r="A78" s="114"/>
      <c r="B78" s="114"/>
      <c r="C78" s="114"/>
      <c r="D78" s="114"/>
      <c r="E78" s="114"/>
      <c r="F78" s="114"/>
      <c r="G78" s="114"/>
      <c r="H78" s="114"/>
      <c r="I78" s="114"/>
      <c r="J78" s="114"/>
      <c r="K78" s="114"/>
      <c r="L78" s="114"/>
      <c r="M78" s="114"/>
      <c r="N78" s="114"/>
    </row>
    <row r="79" spans="1:14" ht="15.75" customHeight="1">
      <c r="A79" s="114"/>
      <c r="B79" s="114"/>
      <c r="C79" s="114"/>
      <c r="D79" s="114"/>
      <c r="E79" s="114"/>
      <c r="F79" s="114"/>
      <c r="G79" s="114"/>
      <c r="H79" s="114"/>
      <c r="I79" s="114"/>
      <c r="J79" s="114"/>
      <c r="K79" s="114"/>
      <c r="L79" s="114"/>
      <c r="M79" s="114"/>
      <c r="N79" s="114"/>
    </row>
    <row r="80" spans="1:14" ht="15.75" customHeight="1">
      <c r="A80" s="114"/>
      <c r="B80" s="114"/>
      <c r="C80" s="114"/>
      <c r="D80" s="114"/>
      <c r="E80" s="114"/>
      <c r="F80" s="114"/>
      <c r="G80" s="114"/>
      <c r="H80" s="114"/>
      <c r="I80" s="114"/>
      <c r="J80" s="114"/>
      <c r="K80" s="114"/>
      <c r="L80" s="114"/>
      <c r="M80" s="114"/>
      <c r="N80" s="114"/>
    </row>
    <row r="81" spans="1:14" ht="15.75" customHeight="1">
      <c r="A81" s="114"/>
      <c r="B81" s="114"/>
      <c r="C81" s="114"/>
      <c r="D81" s="114"/>
      <c r="E81" s="114"/>
      <c r="F81" s="114"/>
      <c r="G81" s="114"/>
      <c r="H81" s="114"/>
      <c r="I81" s="114"/>
      <c r="J81" s="114"/>
      <c r="K81" s="114"/>
      <c r="L81" s="114"/>
      <c r="M81" s="114"/>
      <c r="N81" s="114"/>
    </row>
    <row r="82" spans="1:14" ht="15.75" customHeight="1">
      <c r="A82" s="114"/>
      <c r="B82" s="114"/>
      <c r="C82" s="114"/>
      <c r="D82" s="114"/>
      <c r="E82" s="114"/>
      <c r="F82" s="114"/>
      <c r="G82" s="114"/>
      <c r="H82" s="114"/>
      <c r="I82" s="114"/>
      <c r="J82" s="114"/>
      <c r="K82" s="114"/>
      <c r="L82" s="114"/>
      <c r="M82" s="114"/>
      <c r="N82" s="114"/>
    </row>
    <row r="83" spans="1:14" ht="15.75" customHeight="1">
      <c r="A83" s="114"/>
      <c r="B83" s="114"/>
      <c r="C83" s="114"/>
      <c r="D83" s="114"/>
      <c r="E83" s="114"/>
      <c r="F83" s="114"/>
      <c r="G83" s="114"/>
      <c r="H83" s="114"/>
      <c r="I83" s="114"/>
      <c r="J83" s="114"/>
      <c r="K83" s="114"/>
      <c r="L83" s="114"/>
      <c r="M83" s="114"/>
      <c r="N83" s="114"/>
    </row>
    <row r="84" spans="1:14" ht="15.75" customHeight="1">
      <c r="A84" s="114"/>
      <c r="B84" s="114"/>
      <c r="C84" s="114"/>
      <c r="D84" s="114"/>
      <c r="E84" s="114"/>
      <c r="F84" s="114"/>
      <c r="G84" s="114"/>
      <c r="H84" s="114"/>
      <c r="I84" s="114"/>
      <c r="J84" s="114"/>
      <c r="K84" s="114"/>
      <c r="L84" s="114"/>
      <c r="M84" s="114"/>
      <c r="N84" s="114"/>
    </row>
    <row r="85" spans="1:14" ht="15.75" customHeight="1">
      <c r="A85" s="114"/>
      <c r="B85" s="114"/>
      <c r="C85" s="114"/>
      <c r="D85" s="114"/>
      <c r="E85" s="114"/>
      <c r="F85" s="114"/>
      <c r="G85" s="114"/>
      <c r="H85" s="114"/>
      <c r="I85" s="114"/>
      <c r="J85" s="114"/>
      <c r="K85" s="114"/>
      <c r="L85" s="114"/>
      <c r="M85" s="114"/>
      <c r="N85" s="114"/>
    </row>
    <row r="86" spans="1:14" ht="15.75" customHeight="1">
      <c r="A86" s="114"/>
      <c r="B86" s="114"/>
      <c r="C86" s="114"/>
      <c r="D86" s="114"/>
      <c r="E86" s="114"/>
      <c r="F86" s="114"/>
      <c r="G86" s="114"/>
      <c r="H86" s="114"/>
      <c r="I86" s="114"/>
      <c r="J86" s="114"/>
      <c r="K86" s="114"/>
      <c r="L86" s="114"/>
      <c r="M86" s="114"/>
      <c r="N86" s="114"/>
    </row>
    <row r="87" spans="1:14" ht="15.75" customHeight="1">
      <c r="A87" s="114"/>
      <c r="B87" s="114"/>
      <c r="C87" s="114"/>
      <c r="D87" s="114"/>
      <c r="E87" s="114"/>
      <c r="F87" s="114"/>
      <c r="G87" s="114"/>
      <c r="H87" s="114"/>
      <c r="I87" s="114"/>
      <c r="J87" s="114"/>
      <c r="K87" s="114"/>
      <c r="L87" s="114"/>
      <c r="M87" s="114"/>
      <c r="N87" s="114"/>
    </row>
    <row r="88" spans="1:14" ht="15.75" customHeight="1">
      <c r="A88" s="114"/>
      <c r="B88" s="114"/>
      <c r="C88" s="114"/>
      <c r="D88" s="114"/>
      <c r="E88" s="114"/>
      <c r="F88" s="114"/>
      <c r="G88" s="114"/>
      <c r="H88" s="114"/>
      <c r="I88" s="114"/>
      <c r="J88" s="114"/>
      <c r="K88" s="114"/>
      <c r="L88" s="114"/>
      <c r="M88" s="114"/>
      <c r="N88" s="114"/>
    </row>
    <row r="89" spans="1:14" ht="15.75" customHeight="1">
      <c r="A89" s="114"/>
      <c r="B89" s="114"/>
      <c r="C89" s="114"/>
      <c r="D89" s="114"/>
      <c r="E89" s="114"/>
      <c r="F89" s="114"/>
      <c r="G89" s="114"/>
      <c r="H89" s="114"/>
      <c r="I89" s="114"/>
      <c r="J89" s="114"/>
      <c r="K89" s="114"/>
      <c r="L89" s="114"/>
      <c r="M89" s="114"/>
      <c r="N89" s="114"/>
    </row>
    <row r="90" spans="1:14" ht="15.75" customHeight="1">
      <c r="A90" s="114"/>
      <c r="B90" s="114"/>
      <c r="C90" s="114"/>
      <c r="D90" s="114"/>
      <c r="E90" s="114"/>
      <c r="F90" s="114"/>
      <c r="G90" s="114"/>
      <c r="H90" s="114"/>
      <c r="I90" s="114"/>
      <c r="J90" s="114"/>
      <c r="K90" s="114"/>
      <c r="L90" s="114"/>
      <c r="M90" s="114"/>
      <c r="N90" s="114"/>
    </row>
    <row r="91" spans="1:14" ht="15.75" customHeight="1">
      <c r="A91" s="114"/>
      <c r="B91" s="114"/>
      <c r="C91" s="114"/>
      <c r="D91" s="114"/>
      <c r="E91" s="114"/>
      <c r="F91" s="114"/>
      <c r="G91" s="114"/>
      <c r="H91" s="114"/>
      <c r="I91" s="114"/>
      <c r="J91" s="114"/>
      <c r="K91" s="114"/>
      <c r="L91" s="114"/>
      <c r="M91" s="114"/>
      <c r="N91" s="114"/>
    </row>
    <row r="92" spans="1:14" ht="15.75" customHeight="1">
      <c r="A92" s="114"/>
      <c r="B92" s="114"/>
      <c r="C92" s="114"/>
      <c r="D92" s="114"/>
      <c r="E92" s="114"/>
      <c r="F92" s="114"/>
      <c r="G92" s="114"/>
      <c r="H92" s="114"/>
      <c r="I92" s="114"/>
      <c r="J92" s="114"/>
      <c r="K92" s="114"/>
      <c r="L92" s="114"/>
      <c r="M92" s="114"/>
      <c r="N92" s="114"/>
    </row>
    <row r="93" spans="1:14" ht="15.75" customHeight="1">
      <c r="A93" s="114"/>
      <c r="B93" s="114"/>
      <c r="C93" s="114"/>
      <c r="D93" s="114"/>
      <c r="E93" s="114"/>
      <c r="F93" s="114"/>
      <c r="G93" s="114"/>
      <c r="H93" s="114"/>
      <c r="I93" s="114"/>
      <c r="J93" s="114"/>
      <c r="K93" s="114"/>
      <c r="L93" s="114"/>
      <c r="M93" s="114"/>
      <c r="N93" s="114"/>
    </row>
    <row r="94" spans="1:14" ht="15.75" customHeight="1">
      <c r="A94" s="114"/>
      <c r="B94" s="114"/>
      <c r="C94" s="114"/>
      <c r="D94" s="114"/>
      <c r="E94" s="114"/>
      <c r="F94" s="114"/>
      <c r="G94" s="114"/>
      <c r="H94" s="114"/>
      <c r="I94" s="114"/>
      <c r="J94" s="114"/>
      <c r="K94" s="114"/>
      <c r="L94" s="114"/>
      <c r="M94" s="114"/>
      <c r="N94" s="114"/>
    </row>
    <row r="95" spans="1:14" ht="15.75" customHeight="1">
      <c r="A95" s="114"/>
      <c r="B95" s="114"/>
      <c r="C95" s="114"/>
      <c r="D95" s="114"/>
      <c r="E95" s="114"/>
      <c r="F95" s="114"/>
      <c r="G95" s="114"/>
      <c r="H95" s="114"/>
      <c r="I95" s="114"/>
      <c r="J95" s="114"/>
      <c r="K95" s="114"/>
      <c r="L95" s="114"/>
      <c r="M95" s="114"/>
      <c r="N95" s="114"/>
    </row>
    <row r="96" spans="1:14" ht="15.75" customHeight="1">
      <c r="A96" s="114"/>
      <c r="B96" s="114"/>
      <c r="C96" s="114"/>
      <c r="D96" s="114"/>
      <c r="E96" s="114"/>
      <c r="F96" s="114"/>
      <c r="G96" s="114"/>
      <c r="H96" s="114"/>
      <c r="I96" s="114"/>
      <c r="J96" s="114"/>
      <c r="K96" s="114"/>
      <c r="L96" s="114"/>
      <c r="M96" s="114"/>
      <c r="N96" s="114"/>
    </row>
    <row r="97" spans="1:14" ht="15.75" customHeight="1">
      <c r="A97" s="114"/>
      <c r="B97" s="114"/>
      <c r="C97" s="114"/>
      <c r="D97" s="114"/>
      <c r="E97" s="114"/>
      <c r="F97" s="114"/>
      <c r="G97" s="114"/>
      <c r="H97" s="114"/>
      <c r="I97" s="114"/>
      <c r="J97" s="114"/>
      <c r="K97" s="114"/>
      <c r="L97" s="114"/>
      <c r="M97" s="114"/>
      <c r="N97" s="114"/>
    </row>
    <row r="98" spans="1:14" ht="15.75" customHeight="1">
      <c r="A98" s="114"/>
      <c r="B98" s="114"/>
      <c r="C98" s="114"/>
      <c r="D98" s="114"/>
      <c r="E98" s="114"/>
      <c r="F98" s="114"/>
      <c r="G98" s="114"/>
      <c r="H98" s="114"/>
      <c r="I98" s="114"/>
      <c r="J98" s="114"/>
      <c r="K98" s="114"/>
      <c r="L98" s="114"/>
      <c r="M98" s="114"/>
      <c r="N98" s="114"/>
    </row>
    <row r="99" spans="1:14" ht="15.75" customHeight="1">
      <c r="A99" s="114"/>
      <c r="B99" s="114"/>
      <c r="C99" s="114"/>
      <c r="D99" s="114"/>
      <c r="E99" s="114"/>
      <c r="F99" s="114"/>
      <c r="G99" s="114"/>
      <c r="H99" s="114"/>
      <c r="I99" s="114"/>
      <c r="J99" s="114"/>
      <c r="K99" s="114"/>
      <c r="L99" s="114"/>
      <c r="M99" s="114"/>
      <c r="N99" s="114"/>
    </row>
    <row r="100" spans="1:14" ht="15.75" customHeight="1">
      <c r="A100" s="114"/>
      <c r="B100" s="114"/>
      <c r="C100" s="114"/>
      <c r="D100" s="114"/>
      <c r="E100" s="114"/>
      <c r="F100" s="114"/>
      <c r="G100" s="114"/>
      <c r="H100" s="114"/>
      <c r="I100" s="114"/>
      <c r="J100" s="114"/>
      <c r="K100" s="114"/>
      <c r="L100" s="114"/>
      <c r="M100" s="114"/>
      <c r="N100" s="114"/>
    </row>
    <row r="101" spans="1:14" ht="15.75" customHeight="1">
      <c r="A101" s="114"/>
      <c r="B101" s="114"/>
      <c r="C101" s="114"/>
      <c r="D101" s="114"/>
      <c r="E101" s="114"/>
      <c r="F101" s="114"/>
      <c r="G101" s="114"/>
      <c r="H101" s="114"/>
      <c r="I101" s="114"/>
      <c r="J101" s="114"/>
      <c r="K101" s="114"/>
      <c r="L101" s="114"/>
      <c r="M101" s="114"/>
      <c r="N101" s="114"/>
    </row>
    <row r="102" spans="1:14" ht="15.75" customHeight="1">
      <c r="A102" s="114"/>
      <c r="B102" s="114"/>
      <c r="C102" s="114"/>
      <c r="D102" s="114"/>
      <c r="E102" s="114"/>
      <c r="F102" s="114"/>
      <c r="G102" s="114"/>
      <c r="H102" s="114"/>
      <c r="I102" s="114"/>
      <c r="J102" s="114"/>
      <c r="K102" s="114"/>
      <c r="L102" s="114"/>
      <c r="M102" s="114"/>
      <c r="N102" s="114"/>
    </row>
    <row r="103" spans="1:14" ht="15.75" customHeight="1">
      <c r="A103" s="114"/>
      <c r="B103" s="114"/>
      <c r="C103" s="114"/>
      <c r="D103" s="114"/>
      <c r="E103" s="114"/>
      <c r="F103" s="114"/>
      <c r="G103" s="114"/>
      <c r="H103" s="114"/>
      <c r="I103" s="114"/>
      <c r="J103" s="114"/>
      <c r="K103" s="114"/>
      <c r="L103" s="114"/>
      <c r="M103" s="114"/>
      <c r="N103" s="114"/>
    </row>
    <row r="104" spans="1:14" ht="15.75" customHeight="1">
      <c r="A104" s="114"/>
      <c r="B104" s="114"/>
      <c r="C104" s="114"/>
      <c r="D104" s="114"/>
      <c r="E104" s="114"/>
      <c r="F104" s="114"/>
      <c r="G104" s="114"/>
      <c r="H104" s="114"/>
      <c r="I104" s="114"/>
      <c r="J104" s="114"/>
      <c r="K104" s="114"/>
      <c r="L104" s="114"/>
      <c r="M104" s="114"/>
      <c r="N104" s="114"/>
    </row>
    <row r="105" spans="1:14" ht="15.75" customHeight="1">
      <c r="A105" s="114"/>
      <c r="B105" s="114"/>
      <c r="C105" s="114"/>
      <c r="D105" s="114"/>
      <c r="E105" s="114"/>
      <c r="F105" s="114"/>
      <c r="G105" s="114"/>
      <c r="H105" s="114"/>
      <c r="I105" s="114"/>
      <c r="J105" s="114"/>
      <c r="K105" s="114"/>
      <c r="L105" s="114"/>
      <c r="M105" s="114"/>
      <c r="N105" s="114"/>
    </row>
    <row r="106" spans="1:14" ht="15.75" customHeight="1">
      <c r="A106" s="114"/>
      <c r="B106" s="114"/>
      <c r="C106" s="114"/>
      <c r="D106" s="114"/>
      <c r="E106" s="114"/>
      <c r="F106" s="114"/>
      <c r="G106" s="114"/>
      <c r="H106" s="114"/>
      <c r="I106" s="114"/>
      <c r="J106" s="114"/>
      <c r="K106" s="114"/>
      <c r="L106" s="114"/>
      <c r="M106" s="114"/>
      <c r="N106" s="114"/>
    </row>
    <row r="107" spans="1:14" ht="15.75" customHeight="1">
      <c r="A107" s="114"/>
      <c r="B107" s="114"/>
      <c r="C107" s="114"/>
      <c r="D107" s="114"/>
      <c r="E107" s="114"/>
      <c r="F107" s="114"/>
      <c r="G107" s="114"/>
      <c r="H107" s="114"/>
      <c r="I107" s="114"/>
      <c r="J107" s="114"/>
      <c r="K107" s="114"/>
      <c r="L107" s="114"/>
      <c r="M107" s="114"/>
      <c r="N107" s="114"/>
    </row>
    <row r="108" spans="1:14" ht="15.75" customHeight="1">
      <c r="A108" s="114"/>
      <c r="B108" s="114"/>
      <c r="C108" s="114"/>
      <c r="D108" s="114"/>
      <c r="E108" s="114"/>
      <c r="F108" s="114"/>
      <c r="G108" s="114"/>
      <c r="H108" s="114"/>
      <c r="I108" s="114"/>
      <c r="J108" s="114"/>
      <c r="K108" s="114"/>
      <c r="L108" s="114"/>
      <c r="M108" s="114"/>
      <c r="N108" s="114"/>
    </row>
    <row r="109" spans="1:14" ht="15.75" customHeight="1">
      <c r="A109" s="114"/>
      <c r="B109" s="114"/>
      <c r="C109" s="114"/>
      <c r="D109" s="114"/>
      <c r="E109" s="114"/>
      <c r="F109" s="114"/>
      <c r="G109" s="114"/>
      <c r="H109" s="114"/>
      <c r="I109" s="114"/>
      <c r="J109" s="114"/>
      <c r="K109" s="114"/>
      <c r="L109" s="114"/>
      <c r="M109" s="114"/>
      <c r="N109" s="114"/>
    </row>
    <row r="110" spans="1:14" ht="15.75" customHeight="1">
      <c r="A110" s="114"/>
      <c r="B110" s="114"/>
      <c r="C110" s="114"/>
      <c r="D110" s="114"/>
      <c r="E110" s="114"/>
      <c r="F110" s="114"/>
      <c r="G110" s="114"/>
      <c r="H110" s="114"/>
      <c r="I110" s="114"/>
      <c r="J110" s="114"/>
      <c r="K110" s="114"/>
      <c r="L110" s="114"/>
      <c r="M110" s="114"/>
      <c r="N110" s="114"/>
    </row>
    <row r="111" spans="1:14" ht="15.75" customHeight="1">
      <c r="A111" s="114"/>
      <c r="B111" s="114"/>
      <c r="C111" s="114"/>
      <c r="D111" s="114"/>
      <c r="E111" s="114"/>
      <c r="F111" s="114"/>
      <c r="G111" s="114"/>
      <c r="H111" s="114"/>
      <c r="I111" s="114"/>
      <c r="J111" s="114"/>
      <c r="K111" s="114"/>
      <c r="L111" s="114"/>
      <c r="M111" s="114"/>
      <c r="N111" s="114"/>
    </row>
    <row r="112" spans="1:14" ht="15.75" customHeight="1">
      <c r="A112" s="114"/>
      <c r="B112" s="114"/>
      <c r="C112" s="114"/>
      <c r="D112" s="114"/>
      <c r="E112" s="114"/>
      <c r="F112" s="114"/>
      <c r="G112" s="114"/>
      <c r="H112" s="114"/>
      <c r="I112" s="114"/>
      <c r="J112" s="114"/>
      <c r="K112" s="114"/>
      <c r="L112" s="114"/>
      <c r="M112" s="114"/>
      <c r="N112" s="114"/>
    </row>
    <row r="113" spans="1:14" ht="15.75" customHeight="1">
      <c r="A113" s="114"/>
      <c r="B113" s="114"/>
      <c r="C113" s="114"/>
      <c r="D113" s="114"/>
      <c r="E113" s="114"/>
      <c r="F113" s="114"/>
      <c r="G113" s="114"/>
      <c r="H113" s="114"/>
      <c r="I113" s="114"/>
      <c r="J113" s="114"/>
      <c r="K113" s="114"/>
      <c r="L113" s="114"/>
      <c r="M113" s="114"/>
      <c r="N113" s="114"/>
    </row>
    <row r="114" spans="1:14" ht="15.75" customHeight="1">
      <c r="A114" s="114"/>
      <c r="B114" s="114"/>
      <c r="C114" s="114"/>
      <c r="D114" s="114"/>
      <c r="E114" s="114"/>
      <c r="F114" s="114"/>
      <c r="G114" s="114"/>
      <c r="H114" s="114"/>
      <c r="I114" s="114"/>
      <c r="J114" s="114"/>
      <c r="K114" s="114"/>
      <c r="L114" s="114"/>
      <c r="M114" s="114"/>
      <c r="N114" s="114"/>
    </row>
    <row r="115" spans="1:14" ht="15.75" customHeight="1">
      <c r="A115" s="114"/>
      <c r="B115" s="114"/>
      <c r="C115" s="114"/>
      <c r="D115" s="114"/>
      <c r="E115" s="114"/>
      <c r="F115" s="114"/>
      <c r="G115" s="114"/>
      <c r="H115" s="114"/>
      <c r="I115" s="114"/>
      <c r="J115" s="114"/>
      <c r="K115" s="114"/>
      <c r="L115" s="114"/>
      <c r="M115" s="114"/>
      <c r="N115" s="114"/>
    </row>
    <row r="116" spans="1:14" ht="15.75" customHeight="1">
      <c r="A116" s="114"/>
      <c r="B116" s="114"/>
      <c r="C116" s="114"/>
      <c r="D116" s="114"/>
      <c r="E116" s="114"/>
      <c r="F116" s="114"/>
      <c r="G116" s="114"/>
      <c r="H116" s="114"/>
      <c r="I116" s="114"/>
      <c r="J116" s="114"/>
      <c r="K116" s="114"/>
      <c r="L116" s="114"/>
      <c r="M116" s="114"/>
      <c r="N116" s="114"/>
    </row>
    <row r="117" spans="1:14" ht="15.75" customHeight="1">
      <c r="A117" s="114"/>
      <c r="B117" s="114"/>
      <c r="C117" s="114"/>
      <c r="D117" s="114"/>
      <c r="E117" s="114"/>
      <c r="F117" s="114"/>
      <c r="G117" s="114"/>
      <c r="H117" s="114"/>
      <c r="I117" s="114"/>
      <c r="J117" s="114"/>
      <c r="K117" s="114"/>
      <c r="L117" s="114"/>
      <c r="M117" s="114"/>
      <c r="N117" s="114"/>
    </row>
    <row r="118" spans="1:14" ht="15.75" customHeight="1">
      <c r="A118" s="114"/>
      <c r="B118" s="114"/>
      <c r="C118" s="114"/>
      <c r="D118" s="114"/>
      <c r="E118" s="114"/>
      <c r="F118" s="114"/>
      <c r="G118" s="114"/>
      <c r="H118" s="114"/>
      <c r="I118" s="114"/>
      <c r="J118" s="114"/>
      <c r="K118" s="114"/>
      <c r="L118" s="114"/>
      <c r="M118" s="114"/>
      <c r="N118" s="114"/>
    </row>
    <row r="119" spans="1:14" ht="15.75" customHeight="1">
      <c r="A119" s="114"/>
      <c r="B119" s="114"/>
      <c r="C119" s="114"/>
      <c r="D119" s="114"/>
      <c r="E119" s="114"/>
      <c r="F119" s="114"/>
      <c r="G119" s="114"/>
      <c r="H119" s="114"/>
      <c r="I119" s="114"/>
      <c r="J119" s="114"/>
      <c r="K119" s="114"/>
      <c r="L119" s="114"/>
      <c r="M119" s="114"/>
      <c r="N119" s="114"/>
    </row>
    <row r="120" spans="1:14" ht="15.75" customHeight="1">
      <c r="A120" s="114"/>
      <c r="B120" s="114"/>
      <c r="C120" s="114"/>
      <c r="D120" s="114"/>
      <c r="E120" s="114"/>
      <c r="F120" s="114"/>
      <c r="G120" s="114"/>
      <c r="H120" s="114"/>
      <c r="I120" s="114"/>
      <c r="J120" s="114"/>
      <c r="K120" s="114"/>
      <c r="L120" s="114"/>
      <c r="M120" s="114"/>
      <c r="N120" s="114"/>
    </row>
    <row r="121" spans="1:14" ht="15.75" customHeight="1">
      <c r="A121" s="114"/>
      <c r="B121" s="114"/>
      <c r="C121" s="114"/>
      <c r="D121" s="114"/>
      <c r="E121" s="114"/>
      <c r="F121" s="114"/>
      <c r="G121" s="114"/>
      <c r="H121" s="114"/>
      <c r="I121" s="114"/>
      <c r="J121" s="114"/>
      <c r="K121" s="114"/>
      <c r="L121" s="114"/>
      <c r="M121" s="114"/>
      <c r="N121" s="114"/>
    </row>
    <row r="122" spans="1:14" ht="15.75" customHeight="1">
      <c r="A122" s="114"/>
      <c r="B122" s="114"/>
      <c r="C122" s="114"/>
      <c r="D122" s="114"/>
      <c r="E122" s="114"/>
      <c r="F122" s="114"/>
      <c r="G122" s="114"/>
      <c r="H122" s="114"/>
      <c r="I122" s="114"/>
      <c r="J122" s="114"/>
      <c r="K122" s="114"/>
      <c r="L122" s="114"/>
      <c r="M122" s="114"/>
      <c r="N122" s="114"/>
    </row>
    <row r="123" spans="1:14" ht="15.75" customHeight="1">
      <c r="A123" s="114"/>
      <c r="B123" s="114"/>
      <c r="C123" s="114"/>
      <c r="D123" s="114"/>
      <c r="E123" s="114"/>
      <c r="F123" s="114"/>
      <c r="G123" s="114"/>
      <c r="H123" s="114"/>
      <c r="I123" s="114"/>
      <c r="J123" s="114"/>
      <c r="K123" s="114"/>
      <c r="L123" s="114"/>
      <c r="M123" s="114"/>
      <c r="N123" s="114"/>
    </row>
    <row r="124" spans="1:14" ht="15.75" customHeight="1">
      <c r="A124" s="114"/>
      <c r="B124" s="114"/>
      <c r="C124" s="114"/>
      <c r="D124" s="114"/>
      <c r="E124" s="114"/>
      <c r="F124" s="114"/>
      <c r="G124" s="114"/>
      <c r="H124" s="114"/>
      <c r="I124" s="114"/>
      <c r="J124" s="114"/>
      <c r="K124" s="114"/>
      <c r="L124" s="114"/>
      <c r="M124" s="114"/>
      <c r="N124" s="114"/>
    </row>
    <row r="125" spans="1:14" ht="15.75" customHeight="1">
      <c r="A125" s="114"/>
      <c r="B125" s="114"/>
      <c r="C125" s="114"/>
      <c r="D125" s="114"/>
      <c r="E125" s="114"/>
      <c r="F125" s="114"/>
      <c r="G125" s="114"/>
      <c r="H125" s="114"/>
      <c r="I125" s="114"/>
      <c r="J125" s="114"/>
      <c r="K125" s="114"/>
      <c r="L125" s="114"/>
      <c r="M125" s="114"/>
      <c r="N125" s="114"/>
    </row>
    <row r="126" spans="1:14" ht="15.75" customHeight="1">
      <c r="A126" s="114"/>
      <c r="B126" s="114"/>
      <c r="C126" s="114"/>
      <c r="D126" s="114"/>
      <c r="E126" s="114"/>
      <c r="F126" s="114"/>
      <c r="G126" s="114"/>
      <c r="H126" s="114"/>
      <c r="I126" s="114"/>
      <c r="J126" s="114"/>
      <c r="K126" s="114"/>
      <c r="L126" s="114"/>
      <c r="M126" s="114"/>
      <c r="N126" s="114"/>
    </row>
    <row r="127" spans="1:14" ht="15.75" customHeight="1">
      <c r="A127" s="114"/>
      <c r="B127" s="114"/>
      <c r="C127" s="114"/>
      <c r="D127" s="114"/>
      <c r="E127" s="114"/>
      <c r="F127" s="114"/>
      <c r="G127" s="114"/>
      <c r="H127" s="114"/>
      <c r="I127" s="114"/>
      <c r="J127" s="114"/>
      <c r="K127" s="114"/>
      <c r="L127" s="114"/>
      <c r="M127" s="114"/>
      <c r="N127" s="114"/>
    </row>
    <row r="128" spans="1:14" ht="15.75" customHeight="1">
      <c r="A128" s="114"/>
      <c r="B128" s="114"/>
      <c r="C128" s="114"/>
      <c r="D128" s="114"/>
      <c r="E128" s="114"/>
      <c r="F128" s="114"/>
      <c r="G128" s="114"/>
      <c r="H128" s="114"/>
      <c r="I128" s="114"/>
      <c r="J128" s="114"/>
      <c r="K128" s="114"/>
      <c r="L128" s="114"/>
      <c r="M128" s="114"/>
      <c r="N128" s="114"/>
    </row>
    <row r="129" spans="1:14" ht="15.75" customHeight="1">
      <c r="A129" s="114"/>
      <c r="B129" s="114"/>
      <c r="C129" s="114"/>
      <c r="D129" s="114"/>
      <c r="E129" s="114"/>
      <c r="F129" s="114"/>
      <c r="G129" s="114"/>
      <c r="H129" s="114"/>
      <c r="I129" s="114"/>
      <c r="J129" s="114"/>
      <c r="K129" s="114"/>
      <c r="L129" s="114"/>
      <c r="M129" s="114"/>
      <c r="N129" s="114"/>
    </row>
    <row r="130" spans="1:14" ht="15.75" customHeight="1">
      <c r="A130" s="114"/>
      <c r="B130" s="114"/>
      <c r="C130" s="114"/>
      <c r="D130" s="114"/>
      <c r="E130" s="114"/>
      <c r="F130" s="114"/>
      <c r="G130" s="114"/>
      <c r="H130" s="114"/>
      <c r="I130" s="114"/>
      <c r="J130" s="114"/>
      <c r="K130" s="114"/>
      <c r="L130" s="114"/>
      <c r="M130" s="114"/>
      <c r="N130" s="114"/>
    </row>
    <row r="131" spans="1:14" ht="15.75" customHeight="1">
      <c r="A131" s="114"/>
      <c r="B131" s="114"/>
      <c r="C131" s="114"/>
      <c r="D131" s="114"/>
      <c r="E131" s="114"/>
      <c r="F131" s="114"/>
      <c r="G131" s="114"/>
      <c r="H131" s="114"/>
      <c r="I131" s="114"/>
      <c r="J131" s="114"/>
      <c r="K131" s="114"/>
      <c r="L131" s="114"/>
      <c r="M131" s="114"/>
      <c r="N131" s="114"/>
    </row>
    <row r="132" spans="1:14" ht="15.75" customHeight="1">
      <c r="A132" s="114"/>
      <c r="B132" s="114"/>
      <c r="C132" s="114"/>
      <c r="D132" s="114"/>
      <c r="E132" s="114"/>
      <c r="F132" s="114"/>
      <c r="G132" s="114"/>
      <c r="H132" s="114"/>
      <c r="I132" s="114"/>
      <c r="J132" s="114"/>
      <c r="K132" s="114"/>
      <c r="L132" s="114"/>
      <c r="M132" s="114"/>
      <c r="N132" s="114"/>
    </row>
    <row r="133" spans="1:14" ht="15.75" customHeight="1">
      <c r="A133" s="114"/>
      <c r="B133" s="114"/>
      <c r="C133" s="114"/>
      <c r="D133" s="114"/>
      <c r="E133" s="114"/>
      <c r="F133" s="114"/>
      <c r="G133" s="114"/>
      <c r="H133" s="114"/>
      <c r="I133" s="114"/>
      <c r="J133" s="114"/>
      <c r="K133" s="114"/>
      <c r="L133" s="114"/>
      <c r="M133" s="114"/>
      <c r="N133" s="114"/>
    </row>
    <row r="134" spans="1:14" ht="15.75" customHeight="1">
      <c r="A134" s="114"/>
      <c r="B134" s="114"/>
      <c r="C134" s="114"/>
      <c r="D134" s="114"/>
      <c r="E134" s="114"/>
      <c r="F134" s="114"/>
      <c r="G134" s="114"/>
      <c r="H134" s="114"/>
      <c r="I134" s="114"/>
      <c r="J134" s="114"/>
      <c r="K134" s="114"/>
      <c r="L134" s="114"/>
      <c r="M134" s="114"/>
      <c r="N134" s="114"/>
    </row>
    <row r="135" spans="1:14" ht="15.75" customHeight="1">
      <c r="A135" s="114"/>
      <c r="B135" s="114"/>
      <c r="C135" s="114"/>
      <c r="D135" s="114"/>
      <c r="E135" s="114"/>
      <c r="F135" s="114"/>
      <c r="G135" s="114"/>
      <c r="H135" s="114"/>
      <c r="I135" s="114"/>
      <c r="J135" s="114"/>
      <c r="K135" s="114"/>
      <c r="L135" s="114"/>
      <c r="M135" s="114"/>
      <c r="N135" s="114"/>
    </row>
    <row r="136" spans="1:14" ht="15.75" customHeight="1">
      <c r="A136" s="114"/>
      <c r="B136" s="114"/>
      <c r="C136" s="114"/>
      <c r="D136" s="114"/>
      <c r="E136" s="114"/>
      <c r="F136" s="114"/>
      <c r="G136" s="114"/>
      <c r="H136" s="114"/>
      <c r="I136" s="114"/>
      <c r="J136" s="114"/>
      <c r="K136" s="114"/>
      <c r="L136" s="114"/>
      <c r="M136" s="114"/>
      <c r="N136" s="114"/>
    </row>
    <row r="137" spans="1:14" ht="15.75" customHeight="1">
      <c r="A137" s="114"/>
      <c r="B137" s="114"/>
      <c r="C137" s="114"/>
      <c r="D137" s="114"/>
      <c r="E137" s="114"/>
      <c r="F137" s="114"/>
      <c r="G137" s="114"/>
      <c r="H137" s="114"/>
      <c r="I137" s="114"/>
      <c r="J137" s="114"/>
      <c r="K137" s="114"/>
      <c r="L137" s="114"/>
      <c r="M137" s="114"/>
      <c r="N137" s="114"/>
    </row>
    <row r="138" spans="1:14" ht="15.75" customHeight="1">
      <c r="A138" s="114"/>
      <c r="B138" s="114"/>
      <c r="C138" s="114"/>
      <c r="D138" s="114"/>
      <c r="E138" s="114"/>
      <c r="F138" s="114"/>
      <c r="G138" s="114"/>
      <c r="H138" s="114"/>
      <c r="I138" s="114"/>
      <c r="J138" s="114"/>
      <c r="K138" s="114"/>
      <c r="L138" s="114"/>
      <c r="M138" s="114"/>
      <c r="N138" s="114"/>
    </row>
    <row r="139" spans="1:14" ht="15.75" customHeight="1">
      <c r="A139" s="114"/>
      <c r="B139" s="114"/>
      <c r="C139" s="114"/>
      <c r="D139" s="114"/>
      <c r="E139" s="114"/>
      <c r="F139" s="114"/>
      <c r="G139" s="114"/>
      <c r="H139" s="114"/>
      <c r="I139" s="114"/>
      <c r="J139" s="114"/>
      <c r="K139" s="114"/>
      <c r="L139" s="114"/>
      <c r="M139" s="114"/>
      <c r="N139" s="114"/>
    </row>
    <row r="140" spans="1:14" ht="15.75" customHeight="1">
      <c r="A140" s="114"/>
      <c r="B140" s="114"/>
      <c r="C140" s="114"/>
      <c r="D140" s="114"/>
      <c r="E140" s="114"/>
      <c r="F140" s="114"/>
      <c r="G140" s="114"/>
      <c r="H140" s="114"/>
      <c r="I140" s="114"/>
      <c r="J140" s="114"/>
      <c r="K140" s="114"/>
      <c r="L140" s="114"/>
      <c r="M140" s="114"/>
      <c r="N140" s="114"/>
    </row>
    <row r="141" spans="1:14" ht="15.75" customHeight="1">
      <c r="A141" s="114"/>
      <c r="B141" s="114"/>
      <c r="C141" s="114"/>
      <c r="D141" s="114"/>
      <c r="E141" s="114"/>
      <c r="F141" s="114"/>
      <c r="G141" s="114"/>
      <c r="H141" s="114"/>
      <c r="I141" s="114"/>
      <c r="J141" s="114"/>
      <c r="K141" s="114"/>
      <c r="L141" s="114"/>
      <c r="M141" s="114"/>
      <c r="N141" s="114"/>
    </row>
    <row r="142" spans="1:14" ht="15.75" customHeight="1">
      <c r="A142" s="114"/>
      <c r="B142" s="114"/>
      <c r="C142" s="114"/>
      <c r="D142" s="114"/>
      <c r="E142" s="114"/>
      <c r="F142" s="114"/>
      <c r="G142" s="114"/>
      <c r="H142" s="114"/>
      <c r="I142" s="114"/>
      <c r="J142" s="114"/>
      <c r="K142" s="114"/>
      <c r="L142" s="114"/>
      <c r="M142" s="114"/>
      <c r="N142" s="114"/>
    </row>
    <row r="143" spans="1:14" ht="15.75" customHeight="1">
      <c r="A143" s="114"/>
      <c r="B143" s="114"/>
      <c r="C143" s="114"/>
      <c r="D143" s="114"/>
      <c r="E143" s="114"/>
      <c r="F143" s="114"/>
      <c r="G143" s="114"/>
      <c r="H143" s="114"/>
      <c r="I143" s="114"/>
      <c r="J143" s="114"/>
      <c r="K143" s="114"/>
      <c r="L143" s="114"/>
      <c r="M143" s="114"/>
      <c r="N143" s="114"/>
    </row>
    <row r="144" spans="1:14" ht="15.75" customHeight="1">
      <c r="A144" s="114"/>
      <c r="B144" s="114"/>
      <c r="C144" s="114"/>
      <c r="D144" s="114"/>
      <c r="E144" s="114"/>
      <c r="F144" s="114"/>
      <c r="G144" s="114"/>
      <c r="H144" s="114"/>
      <c r="I144" s="114"/>
      <c r="J144" s="114"/>
      <c r="K144" s="114"/>
      <c r="L144" s="114"/>
      <c r="M144" s="114"/>
      <c r="N144" s="114"/>
    </row>
    <row r="145" spans="1:14" ht="15.75" customHeight="1">
      <c r="A145" s="114"/>
      <c r="B145" s="114"/>
      <c r="C145" s="114"/>
      <c r="D145" s="114"/>
      <c r="E145" s="114"/>
      <c r="F145" s="114"/>
      <c r="G145" s="114"/>
      <c r="H145" s="114"/>
      <c r="I145" s="114"/>
      <c r="J145" s="114"/>
      <c r="K145" s="114"/>
      <c r="L145" s="114"/>
      <c r="M145" s="114"/>
      <c r="N145" s="114"/>
    </row>
    <row r="146" spans="1:14" ht="15.75" customHeight="1">
      <c r="A146" s="114"/>
      <c r="B146" s="114"/>
      <c r="C146" s="114"/>
      <c r="D146" s="114"/>
      <c r="E146" s="114"/>
      <c r="F146" s="114"/>
      <c r="G146" s="114"/>
      <c r="H146" s="114"/>
      <c r="I146" s="114"/>
      <c r="J146" s="114"/>
      <c r="K146" s="114"/>
      <c r="L146" s="114"/>
      <c r="M146" s="114"/>
      <c r="N146" s="114"/>
    </row>
    <row r="147" spans="1:14" ht="15.75" customHeight="1">
      <c r="A147" s="114"/>
      <c r="B147" s="114"/>
      <c r="C147" s="114"/>
      <c r="D147" s="114"/>
      <c r="E147" s="114"/>
      <c r="F147" s="114"/>
      <c r="G147" s="114"/>
      <c r="H147" s="114"/>
      <c r="I147" s="114"/>
      <c r="J147" s="114"/>
      <c r="K147" s="114"/>
      <c r="L147" s="114"/>
      <c r="M147" s="114"/>
      <c r="N147" s="114"/>
    </row>
    <row r="148" spans="1:14" ht="15.75" customHeight="1">
      <c r="A148" s="114"/>
      <c r="B148" s="114"/>
      <c r="C148" s="114"/>
      <c r="D148" s="114"/>
      <c r="E148" s="114"/>
      <c r="F148" s="114"/>
      <c r="G148" s="114"/>
      <c r="H148" s="114"/>
      <c r="I148" s="114"/>
      <c r="J148" s="114"/>
      <c r="K148" s="114"/>
      <c r="L148" s="114"/>
      <c r="M148" s="114"/>
      <c r="N148" s="114"/>
    </row>
    <row r="149" spans="1:14" ht="15.75" customHeight="1">
      <c r="A149" s="114"/>
      <c r="B149" s="114"/>
      <c r="C149" s="114"/>
      <c r="D149" s="114"/>
      <c r="E149" s="114"/>
      <c r="F149" s="114"/>
      <c r="G149" s="114"/>
      <c r="H149" s="114"/>
      <c r="I149" s="114"/>
      <c r="J149" s="114"/>
      <c r="K149" s="114"/>
      <c r="L149" s="114"/>
      <c r="M149" s="114"/>
      <c r="N149" s="114"/>
    </row>
    <row r="150" spans="1:14" ht="15.75" customHeight="1">
      <c r="A150" s="114"/>
      <c r="B150" s="114"/>
      <c r="C150" s="114"/>
      <c r="D150" s="114"/>
      <c r="E150" s="114"/>
      <c r="F150" s="114"/>
      <c r="G150" s="114"/>
      <c r="H150" s="114"/>
      <c r="I150" s="114"/>
      <c r="J150" s="114"/>
      <c r="K150" s="114"/>
      <c r="L150" s="114"/>
      <c r="M150" s="114"/>
      <c r="N150" s="114"/>
    </row>
    <row r="151" spans="1:14" ht="15.75" customHeight="1">
      <c r="A151" s="114"/>
      <c r="B151" s="114"/>
      <c r="C151" s="114"/>
      <c r="D151" s="114"/>
      <c r="E151" s="114"/>
      <c r="F151" s="114"/>
      <c r="G151" s="114"/>
      <c r="H151" s="114"/>
      <c r="I151" s="114"/>
      <c r="J151" s="114"/>
      <c r="K151" s="114"/>
      <c r="L151" s="114"/>
      <c r="M151" s="114"/>
      <c r="N151" s="114"/>
    </row>
    <row r="152" spans="1:14" ht="15.75" customHeight="1">
      <c r="A152" s="114"/>
      <c r="B152" s="114"/>
      <c r="C152" s="114"/>
      <c r="D152" s="114"/>
      <c r="E152" s="114"/>
      <c r="F152" s="114"/>
      <c r="G152" s="114"/>
      <c r="H152" s="114"/>
      <c r="I152" s="114"/>
      <c r="J152" s="114"/>
      <c r="K152" s="114"/>
      <c r="L152" s="114"/>
      <c r="M152" s="114"/>
      <c r="N152" s="114"/>
    </row>
    <row r="153" spans="1:14" ht="15.75" customHeight="1">
      <c r="A153" s="114"/>
      <c r="B153" s="114"/>
      <c r="C153" s="114"/>
      <c r="D153" s="114"/>
      <c r="E153" s="114"/>
      <c r="F153" s="114"/>
      <c r="G153" s="114"/>
      <c r="H153" s="114"/>
      <c r="I153" s="114"/>
      <c r="J153" s="114"/>
      <c r="K153" s="114"/>
      <c r="L153" s="114"/>
      <c r="M153" s="114"/>
      <c r="N153" s="114"/>
    </row>
    <row r="154" spans="1:14" ht="15.75" customHeight="1">
      <c r="A154" s="114"/>
      <c r="B154" s="114"/>
      <c r="C154" s="114"/>
      <c r="D154" s="114"/>
      <c r="E154" s="114"/>
      <c r="F154" s="114"/>
      <c r="G154" s="114"/>
      <c r="H154" s="114"/>
      <c r="I154" s="114"/>
      <c r="J154" s="114"/>
      <c r="K154" s="114"/>
      <c r="L154" s="114"/>
      <c r="M154" s="114"/>
      <c r="N154" s="114"/>
    </row>
    <row r="155" spans="1:14" ht="15.75" customHeight="1">
      <c r="A155" s="114"/>
      <c r="B155" s="114"/>
      <c r="C155" s="114"/>
      <c r="D155" s="114"/>
      <c r="E155" s="114"/>
      <c r="F155" s="114"/>
      <c r="G155" s="114"/>
      <c r="H155" s="114"/>
      <c r="I155" s="114"/>
      <c r="J155" s="114"/>
      <c r="K155" s="114"/>
      <c r="L155" s="114"/>
      <c r="M155" s="114"/>
      <c r="N155" s="114"/>
    </row>
    <row r="156" spans="1:14" ht="15.75" customHeight="1">
      <c r="A156" s="114"/>
      <c r="B156" s="114"/>
      <c r="C156" s="114"/>
      <c r="D156" s="114"/>
      <c r="E156" s="114"/>
      <c r="F156" s="114"/>
      <c r="G156" s="114"/>
      <c r="H156" s="114"/>
      <c r="I156" s="114"/>
      <c r="J156" s="114"/>
      <c r="K156" s="114"/>
      <c r="L156" s="114"/>
      <c r="M156" s="114"/>
      <c r="N156" s="114"/>
    </row>
    <row r="157" spans="1:14" ht="15.75" customHeight="1">
      <c r="A157" s="114"/>
      <c r="B157" s="114"/>
      <c r="C157" s="114"/>
      <c r="D157" s="114"/>
      <c r="E157" s="114"/>
      <c r="F157" s="114"/>
      <c r="G157" s="114"/>
      <c r="H157" s="114"/>
      <c r="I157" s="114"/>
      <c r="J157" s="114"/>
      <c r="K157" s="114"/>
      <c r="L157" s="114"/>
      <c r="M157" s="114"/>
      <c r="N157" s="114"/>
    </row>
    <row r="158" spans="1:14" ht="15.75" customHeight="1">
      <c r="A158" s="114"/>
      <c r="B158" s="114"/>
      <c r="C158" s="114"/>
      <c r="D158" s="114"/>
      <c r="E158" s="114"/>
      <c r="F158" s="114"/>
      <c r="G158" s="114"/>
      <c r="H158" s="114"/>
      <c r="I158" s="114"/>
      <c r="J158" s="114"/>
      <c r="K158" s="114"/>
      <c r="L158" s="114"/>
      <c r="M158" s="114"/>
      <c r="N158" s="114"/>
    </row>
    <row r="159" spans="1:14" ht="15.75" customHeight="1">
      <c r="A159" s="114"/>
      <c r="B159" s="114"/>
      <c r="C159" s="114"/>
      <c r="D159" s="114"/>
      <c r="E159" s="114"/>
      <c r="F159" s="114"/>
      <c r="G159" s="114"/>
      <c r="H159" s="114"/>
      <c r="I159" s="114"/>
      <c r="J159" s="114"/>
      <c r="K159" s="114"/>
      <c r="L159" s="114"/>
      <c r="M159" s="114"/>
      <c r="N159" s="114"/>
    </row>
    <row r="160" spans="1:14" ht="15.75" customHeight="1">
      <c r="A160" s="114"/>
      <c r="B160" s="114"/>
      <c r="C160" s="114"/>
      <c r="D160" s="114"/>
      <c r="E160" s="114"/>
      <c r="F160" s="114"/>
      <c r="G160" s="114"/>
      <c r="H160" s="114"/>
      <c r="I160" s="114"/>
      <c r="J160" s="114"/>
      <c r="K160" s="114"/>
      <c r="L160" s="114"/>
      <c r="M160" s="114"/>
      <c r="N160" s="114"/>
    </row>
    <row r="161" spans="1:14" ht="15.75" customHeight="1">
      <c r="A161" s="114"/>
      <c r="B161" s="114"/>
      <c r="C161" s="114"/>
      <c r="D161" s="114"/>
      <c r="E161" s="114"/>
      <c r="F161" s="114"/>
      <c r="G161" s="114"/>
      <c r="H161" s="114"/>
      <c r="I161" s="114"/>
      <c r="J161" s="114"/>
      <c r="K161" s="114"/>
      <c r="L161" s="114"/>
      <c r="M161" s="114"/>
      <c r="N161" s="114"/>
    </row>
    <row r="162" spans="1:14" ht="15.75" customHeight="1">
      <c r="A162" s="114"/>
      <c r="B162" s="114"/>
      <c r="C162" s="114"/>
      <c r="D162" s="114"/>
      <c r="E162" s="114"/>
      <c r="F162" s="114"/>
      <c r="G162" s="114"/>
      <c r="H162" s="114"/>
      <c r="I162" s="114"/>
      <c r="J162" s="114"/>
      <c r="K162" s="114"/>
      <c r="L162" s="114"/>
      <c r="M162" s="114"/>
      <c r="N162" s="114"/>
    </row>
    <row r="163" spans="1:14" ht="15.75" customHeight="1">
      <c r="A163" s="114"/>
      <c r="B163" s="114"/>
      <c r="C163" s="114"/>
      <c r="D163" s="114"/>
      <c r="E163" s="114"/>
      <c r="F163" s="114"/>
      <c r="G163" s="114"/>
      <c r="H163" s="114"/>
      <c r="I163" s="114"/>
      <c r="J163" s="114"/>
      <c r="K163" s="114"/>
      <c r="L163" s="114"/>
      <c r="M163" s="114"/>
      <c r="N163" s="114"/>
    </row>
    <row r="164" spans="1:14" ht="15.75" customHeight="1">
      <c r="A164" s="114"/>
      <c r="B164" s="114"/>
      <c r="C164" s="114"/>
      <c r="D164" s="114"/>
      <c r="E164" s="114"/>
      <c r="F164" s="114"/>
      <c r="G164" s="114"/>
      <c r="H164" s="114"/>
      <c r="I164" s="114"/>
      <c r="J164" s="114"/>
      <c r="K164" s="114"/>
      <c r="L164" s="114"/>
      <c r="M164" s="114"/>
      <c r="N164" s="114"/>
    </row>
    <row r="165" spans="1:14" ht="15.75" customHeight="1">
      <c r="A165" s="114"/>
      <c r="B165" s="114"/>
      <c r="C165" s="114"/>
      <c r="D165" s="114"/>
      <c r="E165" s="114"/>
      <c r="F165" s="114"/>
      <c r="G165" s="114"/>
      <c r="H165" s="114"/>
      <c r="I165" s="114"/>
      <c r="J165" s="114"/>
      <c r="K165" s="114"/>
      <c r="L165" s="114"/>
      <c r="M165" s="114"/>
      <c r="N165" s="114"/>
    </row>
    <row r="166" spans="1:14" ht="15.75" customHeight="1">
      <c r="A166" s="114"/>
      <c r="B166" s="114"/>
      <c r="C166" s="114"/>
      <c r="D166" s="114"/>
      <c r="E166" s="114"/>
      <c r="F166" s="114"/>
      <c r="G166" s="114"/>
      <c r="H166" s="114"/>
      <c r="I166" s="114"/>
      <c r="J166" s="114"/>
      <c r="K166" s="114"/>
      <c r="L166" s="114"/>
      <c r="M166" s="114"/>
      <c r="N166" s="114"/>
    </row>
    <row r="167" spans="1:14" ht="15.75" customHeight="1">
      <c r="A167" s="114"/>
      <c r="B167" s="114"/>
      <c r="C167" s="114"/>
      <c r="D167" s="114"/>
      <c r="E167" s="114"/>
      <c r="F167" s="114"/>
      <c r="G167" s="114"/>
      <c r="H167" s="114"/>
      <c r="I167" s="114"/>
      <c r="J167" s="114"/>
      <c r="K167" s="114"/>
      <c r="L167" s="114"/>
      <c r="M167" s="114"/>
      <c r="N167" s="114"/>
    </row>
    <row r="168" spans="1:14" ht="15.75" customHeight="1">
      <c r="A168" s="114"/>
      <c r="B168" s="114"/>
      <c r="C168" s="114"/>
      <c r="D168" s="114"/>
      <c r="E168" s="114"/>
      <c r="F168" s="114"/>
      <c r="G168" s="114"/>
      <c r="H168" s="114"/>
      <c r="I168" s="114"/>
      <c r="J168" s="114"/>
      <c r="K168" s="114"/>
      <c r="L168" s="114"/>
      <c r="M168" s="114"/>
      <c r="N168" s="114"/>
    </row>
    <row r="169" spans="1:14" ht="15.75" customHeight="1">
      <c r="A169" s="114"/>
      <c r="B169" s="114"/>
      <c r="C169" s="114"/>
      <c r="D169" s="114"/>
      <c r="E169" s="114"/>
      <c r="F169" s="114"/>
      <c r="G169" s="114"/>
      <c r="H169" s="114"/>
      <c r="I169" s="114"/>
      <c r="J169" s="114"/>
      <c r="K169" s="114"/>
      <c r="L169" s="114"/>
      <c r="M169" s="114"/>
      <c r="N169" s="114"/>
    </row>
    <row r="170" spans="1:14" ht="15.75" customHeight="1">
      <c r="A170" s="114"/>
      <c r="B170" s="114"/>
      <c r="C170" s="114"/>
      <c r="D170" s="114"/>
      <c r="E170" s="114"/>
      <c r="F170" s="114"/>
      <c r="G170" s="114"/>
      <c r="H170" s="114"/>
      <c r="I170" s="114"/>
      <c r="J170" s="114"/>
      <c r="K170" s="114"/>
      <c r="L170" s="114"/>
      <c r="M170" s="114"/>
      <c r="N170" s="114"/>
    </row>
    <row r="171" spans="1:14" ht="15.75" customHeight="1">
      <c r="A171" s="114"/>
      <c r="B171" s="114"/>
      <c r="C171" s="114"/>
      <c r="D171" s="114"/>
      <c r="E171" s="114"/>
      <c r="F171" s="114"/>
      <c r="G171" s="114"/>
      <c r="H171" s="114"/>
      <c r="I171" s="114"/>
      <c r="J171" s="114"/>
      <c r="K171" s="114"/>
      <c r="L171" s="114"/>
      <c r="M171" s="114"/>
      <c r="N171" s="114"/>
    </row>
    <row r="172" spans="1:14" ht="15.75" customHeight="1">
      <c r="A172" s="114"/>
      <c r="B172" s="114"/>
      <c r="C172" s="114"/>
      <c r="D172" s="114"/>
      <c r="E172" s="114"/>
      <c r="F172" s="114"/>
      <c r="G172" s="114"/>
      <c r="H172" s="114"/>
      <c r="I172" s="114"/>
      <c r="J172" s="114"/>
      <c r="K172" s="114"/>
      <c r="L172" s="114"/>
      <c r="M172" s="114"/>
      <c r="N172" s="114"/>
    </row>
    <row r="173" spans="1:14" ht="15.75" customHeight="1">
      <c r="A173" s="114"/>
      <c r="B173" s="114"/>
      <c r="C173" s="114"/>
      <c r="D173" s="114"/>
      <c r="E173" s="114"/>
      <c r="F173" s="114"/>
      <c r="G173" s="114"/>
      <c r="H173" s="114"/>
      <c r="I173" s="114"/>
      <c r="J173" s="114"/>
      <c r="K173" s="114"/>
      <c r="L173" s="114"/>
      <c r="M173" s="114"/>
      <c r="N173" s="114"/>
    </row>
    <row r="174" spans="1:14" ht="15.75" customHeight="1">
      <c r="A174" s="114"/>
      <c r="B174" s="114"/>
      <c r="C174" s="114"/>
      <c r="D174" s="114"/>
      <c r="E174" s="114"/>
      <c r="F174" s="114"/>
      <c r="G174" s="114"/>
      <c r="H174" s="114"/>
      <c r="I174" s="114"/>
      <c r="J174" s="114"/>
      <c r="K174" s="114"/>
      <c r="L174" s="114"/>
      <c r="M174" s="114"/>
      <c r="N174" s="114"/>
    </row>
    <row r="175" spans="1:14" ht="15.75" customHeight="1">
      <c r="A175" s="114"/>
      <c r="B175" s="114"/>
      <c r="C175" s="114"/>
      <c r="D175" s="114"/>
      <c r="E175" s="114"/>
      <c r="F175" s="114"/>
      <c r="G175" s="114"/>
      <c r="H175" s="114"/>
      <c r="I175" s="114"/>
      <c r="J175" s="114"/>
      <c r="K175" s="114"/>
      <c r="L175" s="114"/>
      <c r="M175" s="114"/>
      <c r="N175" s="114"/>
    </row>
    <row r="176" spans="1:14" ht="15.75" customHeight="1">
      <c r="A176" s="114"/>
      <c r="B176" s="114"/>
      <c r="C176" s="114"/>
      <c r="D176" s="114"/>
      <c r="E176" s="114"/>
      <c r="F176" s="114"/>
      <c r="G176" s="114"/>
      <c r="H176" s="114"/>
      <c r="I176" s="114"/>
      <c r="J176" s="114"/>
      <c r="K176" s="114"/>
      <c r="L176" s="114"/>
      <c r="M176" s="114"/>
      <c r="N176" s="114"/>
    </row>
    <row r="177" spans="1:14" ht="15.75" customHeight="1">
      <c r="A177" s="114"/>
      <c r="B177" s="114"/>
      <c r="C177" s="114"/>
      <c r="D177" s="114"/>
      <c r="E177" s="114"/>
      <c r="F177" s="114"/>
      <c r="G177" s="114"/>
      <c r="H177" s="114"/>
      <c r="I177" s="114"/>
      <c r="J177" s="114"/>
      <c r="K177" s="114"/>
      <c r="L177" s="114"/>
      <c r="M177" s="114"/>
      <c r="N177" s="114"/>
    </row>
    <row r="178" spans="1:14" ht="15.75" customHeight="1">
      <c r="A178" s="114"/>
      <c r="B178" s="114"/>
      <c r="C178" s="114"/>
      <c r="D178" s="114"/>
      <c r="E178" s="114"/>
      <c r="F178" s="114"/>
      <c r="G178" s="114"/>
      <c r="H178" s="114"/>
      <c r="I178" s="114"/>
      <c r="J178" s="114"/>
      <c r="K178" s="114"/>
      <c r="L178" s="114"/>
      <c r="M178" s="114"/>
      <c r="N178" s="114"/>
    </row>
    <row r="179" spans="1:14" ht="15.75" customHeight="1">
      <c r="A179" s="114"/>
      <c r="B179" s="114"/>
      <c r="C179" s="114"/>
      <c r="D179" s="114"/>
      <c r="E179" s="114"/>
      <c r="F179" s="114"/>
      <c r="G179" s="114"/>
      <c r="H179" s="114"/>
      <c r="I179" s="114"/>
      <c r="J179" s="114"/>
      <c r="K179" s="114"/>
      <c r="L179" s="114"/>
      <c r="M179" s="114"/>
      <c r="N179" s="114"/>
    </row>
    <row r="180" spans="1:14" ht="15.75" customHeight="1">
      <c r="A180" s="114"/>
      <c r="B180" s="114"/>
      <c r="C180" s="114"/>
      <c r="D180" s="114"/>
      <c r="E180" s="114"/>
      <c r="F180" s="114"/>
      <c r="G180" s="114"/>
      <c r="H180" s="114"/>
      <c r="I180" s="114"/>
      <c r="J180" s="114"/>
      <c r="K180" s="114"/>
      <c r="L180" s="114"/>
      <c r="M180" s="114"/>
      <c r="N180" s="114"/>
    </row>
    <row r="181" spans="1:14" ht="15.75" customHeight="1">
      <c r="A181" s="114"/>
      <c r="B181" s="114"/>
      <c r="C181" s="114"/>
      <c r="D181" s="114"/>
      <c r="E181" s="114"/>
      <c r="F181" s="114"/>
      <c r="G181" s="114"/>
      <c r="H181" s="114"/>
      <c r="I181" s="114"/>
      <c r="J181" s="114"/>
      <c r="K181" s="114"/>
      <c r="L181" s="114"/>
      <c r="M181" s="114"/>
      <c r="N181" s="114"/>
    </row>
    <row r="182" spans="1:14" ht="15.75" customHeight="1">
      <c r="A182" s="114"/>
      <c r="B182" s="114"/>
      <c r="C182" s="114"/>
      <c r="D182" s="114"/>
      <c r="E182" s="114"/>
      <c r="F182" s="114"/>
      <c r="G182" s="114"/>
      <c r="H182" s="114"/>
      <c r="I182" s="114"/>
      <c r="J182" s="114"/>
      <c r="K182" s="114"/>
      <c r="L182" s="114"/>
      <c r="M182" s="114"/>
      <c r="N182" s="114"/>
    </row>
    <row r="183" spans="1:14" ht="15.75" customHeight="1">
      <c r="A183" s="114"/>
      <c r="B183" s="114"/>
      <c r="C183" s="114"/>
      <c r="D183" s="114"/>
      <c r="E183" s="114"/>
      <c r="F183" s="114"/>
      <c r="G183" s="114"/>
      <c r="H183" s="114"/>
      <c r="I183" s="114"/>
      <c r="J183" s="114"/>
      <c r="K183" s="114"/>
      <c r="L183" s="114"/>
      <c r="M183" s="114"/>
      <c r="N183" s="114"/>
    </row>
    <row r="184" spans="1:14" ht="15.75" customHeight="1">
      <c r="A184" s="114"/>
      <c r="B184" s="114"/>
      <c r="C184" s="114"/>
      <c r="D184" s="114"/>
      <c r="E184" s="114"/>
      <c r="F184" s="114"/>
      <c r="G184" s="114"/>
      <c r="H184" s="114"/>
      <c r="I184" s="114"/>
      <c r="J184" s="114"/>
      <c r="K184" s="114"/>
      <c r="L184" s="114"/>
      <c r="M184" s="114"/>
      <c r="N184" s="114"/>
    </row>
    <row r="185" spans="1:14" ht="15.75" customHeight="1">
      <c r="A185" s="114"/>
      <c r="B185" s="114"/>
      <c r="C185" s="114"/>
      <c r="D185" s="114"/>
      <c r="E185" s="114"/>
      <c r="F185" s="114"/>
      <c r="G185" s="114"/>
      <c r="H185" s="114"/>
      <c r="I185" s="114"/>
      <c r="J185" s="114"/>
      <c r="K185" s="114"/>
      <c r="L185" s="114"/>
      <c r="M185" s="114"/>
      <c r="N185" s="114"/>
    </row>
    <row r="186" spans="1:14" ht="15.75" customHeight="1">
      <c r="A186" s="114"/>
      <c r="B186" s="114"/>
      <c r="C186" s="114"/>
      <c r="D186" s="114"/>
      <c r="E186" s="114"/>
      <c r="F186" s="114"/>
      <c r="G186" s="114"/>
      <c r="H186" s="114"/>
      <c r="I186" s="114"/>
      <c r="J186" s="114"/>
      <c r="K186" s="114"/>
      <c r="L186" s="114"/>
      <c r="M186" s="114"/>
      <c r="N186" s="114"/>
    </row>
    <row r="187" spans="1:14" ht="15.75" customHeight="1">
      <c r="A187" s="114"/>
      <c r="B187" s="114"/>
      <c r="C187" s="114"/>
      <c r="D187" s="114"/>
      <c r="E187" s="114"/>
      <c r="F187" s="114"/>
      <c r="G187" s="114"/>
      <c r="H187" s="114"/>
      <c r="I187" s="114"/>
      <c r="J187" s="114"/>
      <c r="K187" s="114"/>
      <c r="L187" s="114"/>
      <c r="M187" s="114"/>
      <c r="N187" s="114"/>
    </row>
    <row r="188" spans="1:14" ht="15.75" customHeight="1">
      <c r="A188" s="114"/>
      <c r="B188" s="114"/>
      <c r="C188" s="114"/>
      <c r="D188" s="114"/>
      <c r="E188" s="114"/>
      <c r="F188" s="114"/>
      <c r="G188" s="114"/>
      <c r="H188" s="114"/>
      <c r="I188" s="114"/>
      <c r="J188" s="114"/>
      <c r="K188" s="114"/>
      <c r="L188" s="114"/>
      <c r="M188" s="114"/>
      <c r="N188" s="114"/>
    </row>
    <row r="189" spans="1:14" ht="15.75" customHeight="1">
      <c r="A189" s="114"/>
      <c r="B189" s="114"/>
      <c r="C189" s="114"/>
      <c r="D189" s="114"/>
      <c r="E189" s="114"/>
      <c r="F189" s="114"/>
      <c r="G189" s="114"/>
      <c r="H189" s="114"/>
      <c r="I189" s="114"/>
      <c r="J189" s="114"/>
      <c r="K189" s="114"/>
      <c r="L189" s="114"/>
      <c r="M189" s="114"/>
      <c r="N189" s="114"/>
    </row>
    <row r="190" spans="1:14" ht="15.75" customHeight="1">
      <c r="A190" s="114"/>
      <c r="B190" s="114"/>
      <c r="C190" s="114"/>
      <c r="D190" s="114"/>
      <c r="E190" s="114"/>
      <c r="F190" s="114"/>
      <c r="G190" s="114"/>
      <c r="H190" s="114"/>
      <c r="I190" s="114"/>
      <c r="J190" s="114"/>
      <c r="K190" s="114"/>
      <c r="L190" s="114"/>
      <c r="M190" s="114"/>
      <c r="N190" s="114"/>
    </row>
    <row r="191" spans="1:14" ht="15.75" customHeight="1">
      <c r="A191" s="114"/>
      <c r="B191" s="114"/>
      <c r="C191" s="114"/>
      <c r="D191" s="114"/>
      <c r="E191" s="114"/>
      <c r="F191" s="114"/>
      <c r="G191" s="114"/>
      <c r="H191" s="114"/>
      <c r="I191" s="114"/>
      <c r="J191" s="114"/>
      <c r="K191" s="114"/>
      <c r="L191" s="114"/>
      <c r="M191" s="114"/>
      <c r="N191" s="114"/>
    </row>
    <row r="192" spans="1:14" ht="15.75" customHeight="1">
      <c r="A192" s="114"/>
      <c r="B192" s="114"/>
      <c r="C192" s="114"/>
      <c r="D192" s="114"/>
      <c r="E192" s="114"/>
      <c r="F192" s="114"/>
      <c r="G192" s="114"/>
      <c r="H192" s="114"/>
      <c r="I192" s="114"/>
      <c r="J192" s="114"/>
      <c r="K192" s="114"/>
      <c r="L192" s="114"/>
      <c r="M192" s="114"/>
      <c r="N192" s="114"/>
    </row>
    <row r="193" spans="1:14" ht="15.75" customHeight="1">
      <c r="A193" s="114"/>
      <c r="B193" s="114"/>
      <c r="C193" s="114"/>
      <c r="D193" s="114"/>
      <c r="E193" s="114"/>
      <c r="F193" s="114"/>
      <c r="G193" s="114"/>
      <c r="H193" s="114"/>
      <c r="I193" s="114"/>
      <c r="J193" s="114"/>
      <c r="K193" s="114"/>
      <c r="L193" s="114"/>
      <c r="M193" s="114"/>
      <c r="N193" s="114"/>
    </row>
    <row r="194" spans="1:14" ht="15.75" customHeight="1">
      <c r="A194" s="114"/>
      <c r="B194" s="114"/>
      <c r="C194" s="114"/>
      <c r="D194" s="114"/>
      <c r="E194" s="114"/>
      <c r="F194" s="114"/>
      <c r="G194" s="114"/>
      <c r="H194" s="114"/>
      <c r="I194" s="114"/>
      <c r="J194" s="114"/>
      <c r="K194" s="114"/>
      <c r="L194" s="114"/>
      <c r="M194" s="114"/>
      <c r="N194" s="114"/>
    </row>
    <row r="195" spans="1:14" ht="15.75" customHeight="1">
      <c r="A195" s="114"/>
      <c r="B195" s="114"/>
      <c r="C195" s="114"/>
      <c r="D195" s="114"/>
      <c r="E195" s="114"/>
      <c r="F195" s="114"/>
      <c r="G195" s="114"/>
      <c r="H195" s="114"/>
      <c r="I195" s="114"/>
      <c r="J195" s="114"/>
      <c r="K195" s="114"/>
      <c r="L195" s="114"/>
      <c r="M195" s="114"/>
      <c r="N195" s="114"/>
    </row>
    <row r="196" spans="1:14" ht="15.75" customHeight="1">
      <c r="A196" s="114"/>
      <c r="B196" s="114"/>
      <c r="C196" s="114"/>
      <c r="D196" s="114"/>
      <c r="E196" s="114"/>
      <c r="F196" s="114"/>
      <c r="G196" s="114"/>
      <c r="H196" s="114"/>
      <c r="I196" s="114"/>
      <c r="J196" s="114"/>
      <c r="K196" s="114"/>
      <c r="L196" s="114"/>
      <c r="M196" s="114"/>
      <c r="N196" s="114"/>
    </row>
    <row r="197" spans="1:14" ht="15.75" customHeight="1">
      <c r="A197" s="114"/>
      <c r="B197" s="114"/>
      <c r="C197" s="114"/>
      <c r="D197" s="114"/>
      <c r="E197" s="114"/>
      <c r="F197" s="114"/>
      <c r="G197" s="114"/>
      <c r="H197" s="114"/>
      <c r="I197" s="114"/>
      <c r="J197" s="114"/>
      <c r="K197" s="114"/>
      <c r="L197" s="114"/>
      <c r="M197" s="114"/>
      <c r="N197" s="114"/>
    </row>
    <row r="198" spans="1:14" ht="15.75" customHeight="1">
      <c r="A198" s="114"/>
      <c r="B198" s="114"/>
      <c r="C198" s="114"/>
      <c r="D198" s="114"/>
      <c r="E198" s="114"/>
      <c r="F198" s="114"/>
      <c r="G198" s="114"/>
      <c r="H198" s="114"/>
      <c r="I198" s="114"/>
      <c r="J198" s="114"/>
      <c r="K198" s="114"/>
      <c r="L198" s="114"/>
      <c r="M198" s="114"/>
      <c r="N198" s="114"/>
    </row>
    <row r="199" spans="1:14" ht="15.75" customHeight="1">
      <c r="A199" s="114"/>
      <c r="B199" s="114"/>
      <c r="C199" s="114"/>
      <c r="D199" s="114"/>
      <c r="E199" s="114"/>
      <c r="F199" s="114"/>
      <c r="G199" s="114"/>
      <c r="H199" s="114"/>
      <c r="I199" s="114"/>
      <c r="J199" s="114"/>
      <c r="K199" s="114"/>
      <c r="L199" s="114"/>
      <c r="M199" s="114"/>
      <c r="N199" s="114"/>
    </row>
    <row r="200" spans="1:14" ht="15.75" customHeight="1">
      <c r="A200" s="114"/>
      <c r="B200" s="114"/>
      <c r="C200" s="114"/>
      <c r="D200" s="114"/>
      <c r="E200" s="114"/>
      <c r="F200" s="114"/>
      <c r="G200" s="114"/>
      <c r="H200" s="114"/>
      <c r="I200" s="114"/>
      <c r="J200" s="114"/>
      <c r="K200" s="114"/>
      <c r="L200" s="114"/>
      <c r="M200" s="114"/>
      <c r="N200" s="114"/>
    </row>
    <row r="201" spans="1:14" ht="15.75" customHeight="1">
      <c r="A201" s="114"/>
      <c r="B201" s="114"/>
      <c r="C201" s="114"/>
      <c r="D201" s="114"/>
      <c r="E201" s="114"/>
      <c r="F201" s="114"/>
      <c r="G201" s="114"/>
      <c r="H201" s="114"/>
      <c r="I201" s="114"/>
      <c r="J201" s="114"/>
      <c r="K201" s="114"/>
      <c r="L201" s="114"/>
      <c r="M201" s="114"/>
      <c r="N201" s="114"/>
    </row>
    <row r="202" spans="1:14" ht="15.75" customHeight="1">
      <c r="A202" s="114"/>
      <c r="B202" s="114"/>
      <c r="C202" s="114"/>
      <c r="D202" s="114"/>
      <c r="E202" s="114"/>
      <c r="F202" s="114"/>
      <c r="G202" s="114"/>
      <c r="H202" s="114"/>
      <c r="I202" s="114"/>
      <c r="J202" s="114"/>
      <c r="K202" s="114"/>
      <c r="L202" s="114"/>
      <c r="M202" s="114"/>
      <c r="N202" s="114"/>
    </row>
    <row r="203" spans="1:14" ht="15.75" customHeight="1">
      <c r="A203" s="114"/>
      <c r="B203" s="114"/>
      <c r="C203" s="114"/>
      <c r="D203" s="114"/>
      <c r="E203" s="114"/>
      <c r="F203" s="114"/>
      <c r="G203" s="114"/>
      <c r="H203" s="114"/>
      <c r="I203" s="114"/>
      <c r="J203" s="114"/>
      <c r="K203" s="114"/>
      <c r="L203" s="114"/>
      <c r="M203" s="114"/>
      <c r="N203" s="114"/>
    </row>
    <row r="204" spans="1:14" ht="15.75" customHeight="1">
      <c r="A204" s="114"/>
      <c r="B204" s="114"/>
      <c r="C204" s="114"/>
      <c r="D204" s="114"/>
      <c r="E204" s="114"/>
      <c r="F204" s="114"/>
      <c r="G204" s="114"/>
      <c r="H204" s="114"/>
      <c r="I204" s="114"/>
      <c r="J204" s="114"/>
      <c r="K204" s="114"/>
      <c r="L204" s="114"/>
      <c r="M204" s="114"/>
      <c r="N204" s="114"/>
    </row>
    <row r="205" spans="1:14" ht="15.75" customHeight="1">
      <c r="A205" s="114"/>
      <c r="B205" s="114"/>
      <c r="C205" s="114"/>
      <c r="D205" s="114"/>
      <c r="E205" s="114"/>
      <c r="F205" s="114"/>
      <c r="G205" s="114"/>
      <c r="H205" s="114"/>
      <c r="I205" s="114"/>
      <c r="J205" s="114"/>
      <c r="K205" s="114"/>
      <c r="L205" s="114"/>
      <c r="M205" s="114"/>
      <c r="N205" s="114"/>
    </row>
    <row r="206" spans="1:14" ht="15.75" customHeight="1">
      <c r="A206" s="114"/>
      <c r="B206" s="114"/>
      <c r="C206" s="114"/>
      <c r="D206" s="114"/>
      <c r="E206" s="114"/>
      <c r="F206" s="114"/>
      <c r="G206" s="114"/>
      <c r="H206" s="114"/>
      <c r="I206" s="114"/>
      <c r="J206" s="114"/>
      <c r="K206" s="114"/>
      <c r="L206" s="114"/>
      <c r="M206" s="114"/>
      <c r="N206" s="114"/>
    </row>
    <row r="207" spans="1:14" ht="15.75" customHeight="1">
      <c r="A207" s="114"/>
      <c r="B207" s="114"/>
      <c r="C207" s="114"/>
      <c r="D207" s="114"/>
      <c r="E207" s="114"/>
      <c r="F207" s="114"/>
      <c r="G207" s="114"/>
      <c r="H207" s="114"/>
      <c r="I207" s="114"/>
      <c r="J207" s="114"/>
      <c r="K207" s="114"/>
      <c r="L207" s="114"/>
      <c r="M207" s="114"/>
      <c r="N207" s="114"/>
    </row>
    <row r="208" spans="1:14" ht="15.75" customHeight="1">
      <c r="A208" s="114"/>
      <c r="B208" s="114"/>
      <c r="C208" s="114"/>
      <c r="D208" s="114"/>
      <c r="E208" s="114"/>
      <c r="F208" s="114"/>
      <c r="G208" s="114"/>
      <c r="H208" s="114"/>
      <c r="I208" s="114"/>
      <c r="J208" s="114"/>
      <c r="K208" s="114"/>
      <c r="L208" s="114"/>
      <c r="M208" s="114"/>
      <c r="N208" s="114"/>
    </row>
    <row r="209" spans="1:14" ht="15.75" customHeight="1">
      <c r="A209" s="114"/>
      <c r="B209" s="114"/>
      <c r="C209" s="114"/>
      <c r="D209" s="114"/>
      <c r="E209" s="114"/>
      <c r="F209" s="114"/>
      <c r="G209" s="114"/>
      <c r="H209" s="114"/>
      <c r="I209" s="114"/>
      <c r="J209" s="114"/>
      <c r="K209" s="114"/>
      <c r="L209" s="114"/>
      <c r="M209" s="114"/>
      <c r="N209" s="114"/>
    </row>
    <row r="210" spans="1:14" ht="15.75" customHeight="1">
      <c r="A210" s="114"/>
      <c r="B210" s="114"/>
      <c r="C210" s="114"/>
      <c r="D210" s="114"/>
      <c r="E210" s="114"/>
      <c r="F210" s="114"/>
      <c r="G210" s="114"/>
      <c r="H210" s="114"/>
      <c r="I210" s="114"/>
      <c r="J210" s="114"/>
      <c r="K210" s="114"/>
      <c r="L210" s="114"/>
      <c r="M210" s="114"/>
      <c r="N210" s="114"/>
    </row>
    <row r="211" spans="1:14" ht="15.75" customHeight="1">
      <c r="A211" s="114"/>
      <c r="B211" s="114"/>
      <c r="C211" s="114"/>
      <c r="D211" s="114"/>
      <c r="E211" s="114"/>
      <c r="F211" s="114"/>
      <c r="G211" s="114"/>
      <c r="H211" s="114"/>
      <c r="I211" s="114"/>
      <c r="J211" s="114"/>
      <c r="K211" s="114"/>
      <c r="L211" s="114"/>
      <c r="M211" s="114"/>
      <c r="N211" s="114"/>
    </row>
    <row r="212" spans="1:14" ht="15.75" customHeight="1">
      <c r="A212" s="114"/>
      <c r="B212" s="114"/>
      <c r="C212" s="114"/>
      <c r="D212" s="114"/>
      <c r="E212" s="114"/>
      <c r="F212" s="114"/>
      <c r="G212" s="114"/>
      <c r="H212" s="114"/>
      <c r="I212" s="114"/>
      <c r="J212" s="114"/>
      <c r="K212" s="114"/>
      <c r="L212" s="114"/>
      <c r="M212" s="114"/>
      <c r="N212" s="114"/>
    </row>
    <row r="213" spans="1:14" ht="15.75" customHeight="1">
      <c r="A213" s="114"/>
      <c r="B213" s="114"/>
      <c r="C213" s="114"/>
      <c r="D213" s="114"/>
      <c r="E213" s="114"/>
      <c r="F213" s="114"/>
      <c r="G213" s="114"/>
      <c r="H213" s="114"/>
      <c r="I213" s="114"/>
      <c r="J213" s="114"/>
      <c r="K213" s="114"/>
      <c r="L213" s="114"/>
      <c r="M213" s="114"/>
      <c r="N213" s="114"/>
    </row>
    <row r="214" spans="1:14" ht="15.75" customHeight="1">
      <c r="A214" s="114"/>
      <c r="B214" s="114"/>
      <c r="C214" s="114"/>
      <c r="D214" s="114"/>
      <c r="E214" s="114"/>
      <c r="F214" s="114"/>
      <c r="G214" s="114"/>
      <c r="H214" s="114"/>
      <c r="I214" s="114"/>
      <c r="J214" s="114"/>
      <c r="K214" s="114"/>
      <c r="L214" s="114"/>
      <c r="M214" s="114"/>
      <c r="N214" s="114"/>
    </row>
    <row r="215" spans="1:14" ht="15.75" customHeight="1">
      <c r="A215" s="114"/>
      <c r="B215" s="114"/>
      <c r="C215" s="114"/>
      <c r="D215" s="114"/>
      <c r="E215" s="114"/>
      <c r="F215" s="114"/>
      <c r="G215" s="114"/>
      <c r="H215" s="114"/>
      <c r="I215" s="114"/>
      <c r="J215" s="114"/>
      <c r="K215" s="114"/>
      <c r="L215" s="114"/>
      <c r="M215" s="114"/>
      <c r="N215" s="114"/>
    </row>
    <row r="216" spans="1:14" ht="15.75" customHeight="1">
      <c r="A216" s="114"/>
      <c r="B216" s="114"/>
      <c r="C216" s="114"/>
      <c r="D216" s="114"/>
      <c r="E216" s="114"/>
      <c r="F216" s="114"/>
      <c r="G216" s="114"/>
      <c r="H216" s="114"/>
      <c r="I216" s="114"/>
      <c r="J216" s="114"/>
      <c r="K216" s="114"/>
      <c r="L216" s="114"/>
      <c r="M216" s="114"/>
      <c r="N216" s="114"/>
    </row>
    <row r="217" spans="1:14" ht="15.75" customHeight="1">
      <c r="A217" s="114"/>
      <c r="B217" s="114"/>
      <c r="C217" s="114"/>
      <c r="D217" s="114"/>
      <c r="E217" s="114"/>
      <c r="F217" s="114"/>
      <c r="G217" s="114"/>
      <c r="H217" s="114"/>
      <c r="I217" s="114"/>
      <c r="J217" s="114"/>
      <c r="K217" s="114"/>
      <c r="L217" s="114"/>
      <c r="M217" s="114"/>
      <c r="N217" s="114"/>
    </row>
    <row r="218" spans="1:14" ht="15.75" customHeight="1">
      <c r="A218" s="114"/>
      <c r="B218" s="114"/>
      <c r="C218" s="114"/>
      <c r="D218" s="114"/>
      <c r="E218" s="114"/>
      <c r="F218" s="114"/>
      <c r="G218" s="114"/>
      <c r="H218" s="114"/>
      <c r="I218" s="114"/>
      <c r="J218" s="114"/>
      <c r="K218" s="114"/>
      <c r="L218" s="114"/>
      <c r="M218" s="114"/>
      <c r="N218" s="114"/>
    </row>
    <row r="219" spans="1:14" ht="15.75" customHeight="1">
      <c r="A219" s="114"/>
      <c r="B219" s="114"/>
      <c r="C219" s="114"/>
      <c r="D219" s="114"/>
      <c r="E219" s="114"/>
      <c r="F219" s="114"/>
      <c r="G219" s="114"/>
      <c r="H219" s="114"/>
      <c r="I219" s="114"/>
      <c r="J219" s="114"/>
      <c r="K219" s="114"/>
      <c r="L219" s="114"/>
      <c r="M219" s="114"/>
      <c r="N219" s="114"/>
    </row>
    <row r="220" spans="1:14" ht="15.75" customHeight="1">
      <c r="A220" s="114"/>
      <c r="B220" s="114"/>
      <c r="C220" s="114"/>
      <c r="D220" s="114"/>
      <c r="E220" s="114"/>
      <c r="F220" s="114"/>
      <c r="G220" s="114"/>
      <c r="H220" s="114"/>
      <c r="I220" s="114"/>
      <c r="J220" s="114"/>
      <c r="K220" s="114"/>
      <c r="L220" s="114"/>
      <c r="M220" s="114"/>
      <c r="N220" s="114"/>
    </row>
    <row r="221" spans="1:14" ht="15.75" customHeight="1">
      <c r="A221" s="114"/>
      <c r="B221" s="114"/>
      <c r="C221" s="114"/>
      <c r="D221" s="114"/>
      <c r="E221" s="114"/>
      <c r="F221" s="114"/>
      <c r="G221" s="114"/>
      <c r="H221" s="114"/>
      <c r="I221" s="114"/>
      <c r="J221" s="114"/>
      <c r="K221" s="114"/>
      <c r="L221" s="114"/>
      <c r="M221" s="114"/>
      <c r="N221" s="114"/>
    </row>
    <row r="222" spans="1:14" ht="15.75" customHeight="1"/>
    <row r="223" spans="1:14" ht="15.75" customHeight="1"/>
    <row r="224" spans="1:1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A17:B17"/>
    <mergeCell ref="A21:B21"/>
    <mergeCell ref="A1:B1"/>
    <mergeCell ref="A2:B2"/>
    <mergeCell ref="A3:B3"/>
    <mergeCell ref="A4:B4"/>
    <mergeCell ref="A5:B5"/>
    <mergeCell ref="A6:B6"/>
    <mergeCell ref="A8:B8"/>
  </mergeCells>
  <printOptions horizontalCentered="1"/>
  <pageMargins left="0.51181102362204722" right="0.51181102362204722" top="1.1023622047244095" bottom="0.39370078740157483" header="0" footer="0"/>
  <pageSetup paperSize="9" scale="72" orientation="landscape" r:id="rId1"/>
  <headerFooter>
    <oddHeader>&amp;R&amp;P</oddHeader>
    <oddFooter>&amp;L08-024SCCAT/CFIC/SECOFC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U1000"/>
  <sheetViews>
    <sheetView showGridLines="0" view="pageBreakPreview" zoomScale="60" zoomScaleNormal="100" workbookViewId="0">
      <selection activeCell="H1" sqref="H1:L1048576"/>
    </sheetView>
  </sheetViews>
  <sheetFormatPr defaultColWidth="12.5703125" defaultRowHeight="15" customHeight="1"/>
  <cols>
    <col min="1" max="1" width="5.7109375" customWidth="1"/>
    <col min="2" max="2" width="50.7109375" customWidth="1"/>
    <col min="3" max="5" width="14.28515625" customWidth="1"/>
    <col min="6" max="6" width="16.7109375" customWidth="1"/>
    <col min="7" max="7" width="2.85546875" customWidth="1"/>
    <col min="8" max="21" width="9.140625" customWidth="1"/>
  </cols>
  <sheetData>
    <row r="1" spans="1:21" ht="12.75" customHeight="1">
      <c r="A1" s="663" t="str">
        <f>Resumo!A1</f>
        <v xml:space="preserve">TRIBUNAL REGIONAL ELEITORAL DO PARANÁ </v>
      </c>
      <c r="B1" s="605"/>
      <c r="C1" s="605"/>
      <c r="D1" s="605"/>
      <c r="E1" s="605"/>
      <c r="F1" s="605"/>
      <c r="G1" s="5"/>
      <c r="H1" s="5"/>
      <c r="I1" s="5"/>
      <c r="J1" s="5"/>
      <c r="K1" s="5"/>
      <c r="L1" s="5"/>
      <c r="M1" s="5"/>
      <c r="N1" s="5"/>
      <c r="O1" s="5"/>
      <c r="P1" s="5"/>
      <c r="Q1" s="5"/>
      <c r="R1" s="5"/>
      <c r="S1" s="5"/>
      <c r="T1" s="5"/>
      <c r="U1" s="5"/>
    </row>
    <row r="2" spans="1:21" ht="12.75" customHeight="1">
      <c r="A2" s="664" t="str">
        <f>Resumo!A2</f>
        <v>Planilha de Custos e Formação de Preços - Estimativa TRE-PR</v>
      </c>
      <c r="B2" s="605"/>
      <c r="C2" s="605"/>
      <c r="D2" s="605"/>
      <c r="E2" s="605"/>
      <c r="F2" s="605"/>
      <c r="G2" s="5"/>
      <c r="H2" s="5"/>
      <c r="I2" s="5"/>
      <c r="J2" s="5"/>
      <c r="K2" s="5"/>
      <c r="L2" s="5"/>
      <c r="M2" s="5"/>
      <c r="N2" s="5"/>
      <c r="O2" s="5"/>
      <c r="P2" s="5"/>
      <c r="Q2" s="5"/>
      <c r="R2" s="5"/>
      <c r="S2" s="5"/>
      <c r="T2" s="5"/>
      <c r="U2" s="5"/>
    </row>
    <row r="3" spans="1:21" ht="12.75" customHeight="1">
      <c r="A3" s="665" t="str">
        <f>Resumo!A3</f>
        <v>Postos de Serviços Da Capital - Limpeza, Copeiragem, Jardinagem, Recepcionista, Encarregado e Supervisor.</v>
      </c>
      <c r="B3" s="605"/>
      <c r="C3" s="605"/>
      <c r="D3" s="605"/>
      <c r="E3" s="605"/>
      <c r="F3" s="605"/>
      <c r="G3" s="5"/>
      <c r="H3" s="5"/>
      <c r="I3" s="5"/>
      <c r="J3" s="5"/>
      <c r="K3" s="5"/>
      <c r="L3" s="5"/>
      <c r="M3" s="5"/>
      <c r="N3" s="5"/>
      <c r="O3" s="5"/>
      <c r="P3" s="5"/>
      <c r="Q3" s="5"/>
      <c r="R3" s="5"/>
      <c r="S3" s="5"/>
      <c r="T3" s="5"/>
      <c r="U3" s="5"/>
    </row>
    <row r="4" spans="1:21" ht="12.75" customHeight="1">
      <c r="A4" s="5"/>
      <c r="B4" s="5"/>
      <c r="C4" s="5"/>
      <c r="D4" s="5"/>
      <c r="G4" s="5"/>
      <c r="H4" s="5"/>
      <c r="I4" s="5"/>
      <c r="J4" s="5"/>
      <c r="K4" s="5"/>
      <c r="L4" s="5"/>
      <c r="M4" s="5"/>
      <c r="N4" s="5"/>
      <c r="O4" s="5"/>
      <c r="P4" s="5"/>
      <c r="Q4" s="5"/>
      <c r="R4" s="5"/>
      <c r="S4" s="5"/>
      <c r="T4" s="5"/>
      <c r="U4" s="5"/>
    </row>
    <row r="5" spans="1:21" ht="12.75" customHeight="1">
      <c r="A5" s="5"/>
      <c r="B5" s="5"/>
      <c r="C5" s="5"/>
      <c r="D5" s="5"/>
      <c r="G5" s="5"/>
      <c r="H5" s="5"/>
      <c r="I5" s="5"/>
      <c r="J5" s="5"/>
      <c r="K5" s="5"/>
      <c r="L5" s="5"/>
      <c r="M5" s="5"/>
      <c r="N5" s="5"/>
      <c r="O5" s="5"/>
      <c r="P5" s="5"/>
      <c r="Q5" s="5"/>
      <c r="R5" s="5"/>
      <c r="S5" s="5"/>
      <c r="T5" s="5"/>
      <c r="U5" s="5"/>
    </row>
    <row r="6" spans="1:21" ht="12.75" customHeight="1">
      <c r="A6" s="5"/>
      <c r="B6" s="5"/>
      <c r="C6" s="5"/>
      <c r="D6" s="5"/>
      <c r="E6" s="131" t="s">
        <v>180</v>
      </c>
      <c r="F6" s="132" t="str">
        <f>Resumo!S5</f>
        <v>14903/2020</v>
      </c>
      <c r="G6" s="5"/>
      <c r="H6" s="5"/>
      <c r="I6" s="5"/>
      <c r="J6" s="5"/>
      <c r="K6" s="5"/>
      <c r="L6" s="5"/>
      <c r="M6" s="5"/>
      <c r="N6" s="5"/>
      <c r="O6" s="5"/>
      <c r="P6" s="5"/>
      <c r="Q6" s="5"/>
      <c r="R6" s="5"/>
      <c r="S6" s="5"/>
      <c r="T6" s="5"/>
      <c r="U6" s="5"/>
    </row>
    <row r="7" spans="1:21" ht="12.75" customHeight="1">
      <c r="A7" s="5"/>
      <c r="B7" s="5"/>
      <c r="C7" s="5"/>
      <c r="D7" s="5"/>
      <c r="E7" s="133"/>
      <c r="F7" s="132">
        <f>Resumo!S6</f>
        <v>0</v>
      </c>
      <c r="G7" s="5"/>
      <c r="H7" s="5"/>
      <c r="I7" s="5"/>
      <c r="J7" s="5"/>
      <c r="K7" s="5"/>
      <c r="L7" s="5"/>
      <c r="M7" s="5"/>
      <c r="N7" s="5"/>
      <c r="O7" s="5"/>
      <c r="P7" s="5"/>
      <c r="Q7" s="5"/>
      <c r="R7" s="5"/>
      <c r="S7" s="5"/>
      <c r="T7" s="5"/>
      <c r="U7" s="5"/>
    </row>
    <row r="8" spans="1:21" ht="12.75" customHeight="1">
      <c r="A8" s="5"/>
      <c r="B8" s="134"/>
      <c r="C8" s="135"/>
      <c r="D8" s="5"/>
      <c r="E8" s="133" t="s">
        <v>6</v>
      </c>
      <c r="F8" s="132">
        <f>Resumo!S7</f>
        <v>0</v>
      </c>
      <c r="G8" s="5"/>
      <c r="H8" s="5"/>
      <c r="I8" s="5"/>
      <c r="J8" s="5"/>
      <c r="K8" s="5"/>
      <c r="L8" s="5"/>
      <c r="M8" s="5"/>
      <c r="N8" s="5"/>
      <c r="O8" s="5"/>
      <c r="P8" s="5"/>
      <c r="Q8" s="5"/>
      <c r="R8" s="5"/>
      <c r="S8" s="5"/>
      <c r="T8" s="5"/>
      <c r="U8" s="5"/>
    </row>
    <row r="9" spans="1:21" ht="12.75" customHeight="1">
      <c r="A9" s="5"/>
      <c r="B9" s="134"/>
      <c r="C9" s="135"/>
      <c r="D9" s="5"/>
      <c r="G9" s="5"/>
      <c r="H9" s="5"/>
      <c r="I9" s="5"/>
      <c r="J9" s="5"/>
      <c r="K9" s="5"/>
      <c r="L9" s="5"/>
      <c r="M9" s="5"/>
      <c r="N9" s="5"/>
      <c r="O9" s="5"/>
      <c r="P9" s="5"/>
      <c r="Q9" s="5"/>
      <c r="R9" s="5"/>
      <c r="S9" s="5"/>
      <c r="T9" s="5"/>
      <c r="U9" s="5"/>
    </row>
    <row r="10" spans="1:21" ht="12.75" customHeight="1">
      <c r="A10" s="5"/>
      <c r="B10" s="135"/>
      <c r="C10" s="136"/>
      <c r="D10" s="60"/>
      <c r="E10" s="60"/>
      <c r="F10" s="60"/>
      <c r="G10" s="5"/>
      <c r="H10" s="5"/>
      <c r="I10" s="5"/>
      <c r="J10" s="5"/>
      <c r="K10" s="5"/>
      <c r="L10" s="5"/>
      <c r="M10" s="5"/>
      <c r="N10" s="5"/>
      <c r="O10" s="5"/>
      <c r="P10" s="5"/>
      <c r="Q10" s="5"/>
      <c r="R10" s="5"/>
      <c r="S10" s="5"/>
      <c r="T10" s="5"/>
      <c r="U10" s="5"/>
    </row>
    <row r="11" spans="1:21" ht="12.75" customHeight="1">
      <c r="A11" s="666" t="str">
        <f>Resumo!A9</f>
        <v xml:space="preserve">EMPRESA </v>
      </c>
      <c r="B11" s="616"/>
      <c r="C11" s="616"/>
      <c r="D11" s="616"/>
      <c r="E11" s="616"/>
      <c r="F11" s="617"/>
      <c r="G11" s="137"/>
      <c r="H11" s="5"/>
      <c r="I11" s="5"/>
      <c r="J11" s="5"/>
      <c r="K11" s="5"/>
      <c r="L11" s="5"/>
      <c r="M11" s="5"/>
      <c r="N11" s="5"/>
      <c r="O11" s="5"/>
      <c r="P11" s="5"/>
      <c r="Q11" s="5"/>
      <c r="R11" s="5"/>
      <c r="S11" s="5"/>
      <c r="T11" s="5"/>
      <c r="U11" s="5"/>
    </row>
    <row r="12" spans="1:21" ht="12.75" customHeight="1">
      <c r="A12" s="667" t="str">
        <f>Resumo!A10</f>
        <v>CNPJ</v>
      </c>
      <c r="B12" s="619"/>
      <c r="C12" s="619"/>
      <c r="D12" s="619"/>
      <c r="E12" s="619"/>
      <c r="F12" s="620"/>
      <c r="G12" s="138"/>
      <c r="H12" s="5"/>
      <c r="I12" s="5"/>
      <c r="J12" s="5"/>
      <c r="K12" s="5"/>
      <c r="L12" s="5"/>
      <c r="M12" s="5"/>
      <c r="N12" s="5"/>
      <c r="O12" s="5"/>
      <c r="P12" s="5"/>
      <c r="Q12" s="5"/>
      <c r="R12" s="5"/>
      <c r="S12" s="5"/>
      <c r="T12" s="5"/>
      <c r="U12" s="5"/>
    </row>
    <row r="13" spans="1:21" ht="12.75" customHeight="1">
      <c r="A13" s="5"/>
      <c r="B13" s="8"/>
      <c r="C13" s="8"/>
      <c r="D13" s="8"/>
      <c r="E13" s="8"/>
      <c r="F13" s="8"/>
      <c r="G13" s="5"/>
      <c r="H13" s="5"/>
      <c r="I13" s="5"/>
      <c r="J13" s="5"/>
      <c r="K13" s="5"/>
      <c r="L13" s="5"/>
      <c r="M13" s="5"/>
      <c r="N13" s="5"/>
      <c r="O13" s="5"/>
      <c r="P13" s="5"/>
      <c r="Q13" s="5"/>
      <c r="R13" s="5"/>
      <c r="S13" s="5"/>
      <c r="T13" s="5"/>
      <c r="U13" s="5"/>
    </row>
    <row r="14" spans="1:21" ht="26.25" customHeight="1">
      <c r="A14" s="658" t="s">
        <v>560</v>
      </c>
      <c r="B14" s="659"/>
      <c r="C14" s="659"/>
      <c r="D14" s="659"/>
      <c r="E14" s="659"/>
      <c r="F14" s="660"/>
      <c r="G14" s="5"/>
      <c r="H14" s="5"/>
      <c r="I14" s="5"/>
      <c r="J14" s="5"/>
      <c r="K14" s="5"/>
      <c r="L14" s="5"/>
      <c r="M14" s="5"/>
      <c r="N14" s="5"/>
      <c r="O14" s="5"/>
      <c r="P14" s="5"/>
      <c r="Q14" s="5"/>
      <c r="R14" s="5"/>
      <c r="S14" s="5"/>
      <c r="T14" s="5"/>
      <c r="U14" s="5"/>
    </row>
    <row r="15" spans="1:21" ht="20.25" customHeight="1">
      <c r="A15" s="661"/>
      <c r="B15" s="662"/>
      <c r="C15" s="662"/>
      <c r="D15" s="662"/>
      <c r="E15" s="139"/>
      <c r="F15" s="139"/>
      <c r="G15" s="139"/>
      <c r="H15" s="5"/>
      <c r="I15" s="5"/>
      <c r="J15" s="5"/>
      <c r="K15" s="5"/>
      <c r="L15" s="5"/>
      <c r="M15" s="5"/>
      <c r="N15" s="5"/>
      <c r="O15" s="5"/>
      <c r="P15" s="5"/>
      <c r="Q15" s="5"/>
      <c r="R15" s="5"/>
      <c r="S15" s="5"/>
      <c r="T15" s="5"/>
      <c r="U15" s="5"/>
    </row>
    <row r="16" spans="1:21" ht="24">
      <c r="A16" s="140" t="s">
        <v>44</v>
      </c>
      <c r="B16" s="140" t="s">
        <v>181</v>
      </c>
      <c r="C16" s="140" t="s">
        <v>182</v>
      </c>
      <c r="D16" s="141" t="s">
        <v>183</v>
      </c>
      <c r="E16" s="142" t="s">
        <v>184</v>
      </c>
      <c r="F16" s="143" t="s">
        <v>185</v>
      </c>
      <c r="G16" s="5"/>
      <c r="H16" s="5"/>
      <c r="I16" s="5"/>
      <c r="J16" s="5"/>
      <c r="K16" s="5"/>
      <c r="L16" s="5"/>
      <c r="M16" s="5"/>
      <c r="N16" s="5"/>
      <c r="O16" s="5"/>
      <c r="P16" s="5"/>
      <c r="Q16" s="5"/>
      <c r="R16" s="5"/>
      <c r="S16" s="5"/>
      <c r="T16" s="5"/>
      <c r="U16" s="5"/>
    </row>
    <row r="17" spans="1:21" ht="25.5">
      <c r="A17" s="144">
        <v>1</v>
      </c>
      <c r="B17" s="145" t="s">
        <v>186</v>
      </c>
      <c r="C17" s="146" t="s">
        <v>187</v>
      </c>
      <c r="D17" s="76"/>
      <c r="E17" s="147">
        <v>3000</v>
      </c>
      <c r="F17" s="33">
        <f t="shared" ref="F17:F19" si="0">ROUND((D17*E17),2)</f>
        <v>0</v>
      </c>
      <c r="G17" s="5"/>
      <c r="H17" s="149"/>
      <c r="I17" s="5"/>
      <c r="J17" s="5"/>
      <c r="K17" s="5"/>
      <c r="L17" s="5"/>
      <c r="M17" s="5"/>
      <c r="N17" s="5"/>
      <c r="O17" s="5"/>
      <c r="P17" s="5"/>
      <c r="Q17" s="5"/>
      <c r="R17" s="5"/>
      <c r="S17" s="5"/>
      <c r="T17" s="5"/>
      <c r="U17" s="5"/>
    </row>
    <row r="18" spans="1:21" ht="25.5">
      <c r="A18" s="150">
        <v>2</v>
      </c>
      <c r="B18" s="151" t="s">
        <v>188</v>
      </c>
      <c r="C18" s="150" t="s">
        <v>189</v>
      </c>
      <c r="D18" s="76"/>
      <c r="E18" s="152">
        <v>11500</v>
      </c>
      <c r="F18" s="34">
        <f t="shared" si="0"/>
        <v>0</v>
      </c>
      <c r="G18" s="5"/>
      <c r="H18" s="149"/>
      <c r="I18" s="5"/>
      <c r="J18" s="5"/>
      <c r="K18" s="5"/>
      <c r="L18" s="5"/>
      <c r="M18" s="5"/>
      <c r="N18" s="5"/>
      <c r="O18" s="5"/>
      <c r="P18" s="5"/>
      <c r="Q18" s="5"/>
      <c r="R18" s="5"/>
      <c r="S18" s="5"/>
      <c r="T18" s="5"/>
      <c r="U18" s="5"/>
    </row>
    <row r="19" spans="1:21" ht="12.75">
      <c r="A19" s="144">
        <v>3</v>
      </c>
      <c r="B19" s="145" t="s">
        <v>190</v>
      </c>
      <c r="C19" s="146" t="s">
        <v>191</v>
      </c>
      <c r="D19" s="76"/>
      <c r="E19" s="147">
        <v>25</v>
      </c>
      <c r="F19" s="33">
        <f t="shared" si="0"/>
        <v>0</v>
      </c>
      <c r="G19" s="5"/>
      <c r="H19" s="149"/>
      <c r="I19" s="5"/>
      <c r="J19" s="5"/>
      <c r="K19" s="5"/>
      <c r="L19" s="5"/>
      <c r="M19" s="5"/>
      <c r="N19" s="5"/>
      <c r="O19" s="5"/>
      <c r="P19" s="5"/>
      <c r="Q19" s="5"/>
      <c r="R19" s="5"/>
      <c r="S19" s="5"/>
      <c r="T19" s="5"/>
      <c r="U19" s="5"/>
    </row>
    <row r="20" spans="1:21" ht="12.75">
      <c r="A20" s="150">
        <v>4</v>
      </c>
      <c r="B20" s="151" t="s">
        <v>192</v>
      </c>
      <c r="C20" s="150" t="s">
        <v>191</v>
      </c>
      <c r="D20" s="76"/>
      <c r="E20" s="152">
        <v>3</v>
      </c>
      <c r="F20" s="34">
        <f>ROUND((D20*E20)*180,2)</f>
        <v>0</v>
      </c>
      <c r="G20" s="5"/>
      <c r="H20" s="149"/>
      <c r="I20" s="5"/>
      <c r="J20" s="5"/>
      <c r="K20" s="5"/>
      <c r="L20" s="5"/>
      <c r="M20" s="5"/>
      <c r="N20" s="5"/>
      <c r="O20" s="5"/>
      <c r="P20" s="5"/>
      <c r="Q20" s="5"/>
      <c r="R20" s="5"/>
      <c r="S20" s="5"/>
      <c r="T20" s="5"/>
      <c r="U20" s="5"/>
    </row>
    <row r="21" spans="1:21" ht="25.5">
      <c r="A21" s="144">
        <v>5</v>
      </c>
      <c r="B21" s="145" t="s">
        <v>193</v>
      </c>
      <c r="C21" s="146" t="s">
        <v>191</v>
      </c>
      <c r="D21" s="76"/>
      <c r="E21" s="147">
        <v>5</v>
      </c>
      <c r="F21" s="33">
        <f t="shared" ref="F21:F23" si="1">ROUND((D21*E21),2)</f>
        <v>0</v>
      </c>
      <c r="G21" s="5"/>
      <c r="H21" s="149"/>
      <c r="I21" s="5"/>
      <c r="J21" s="5"/>
      <c r="K21" s="5"/>
      <c r="L21" s="5"/>
      <c r="M21" s="5"/>
      <c r="N21" s="5"/>
      <c r="O21" s="5"/>
      <c r="P21" s="5"/>
      <c r="Q21" s="5"/>
      <c r="R21" s="5"/>
      <c r="S21" s="5"/>
      <c r="T21" s="5"/>
      <c r="U21" s="5"/>
    </row>
    <row r="22" spans="1:21" ht="38.25">
      <c r="A22" s="150">
        <v>6</v>
      </c>
      <c r="B22" s="151" t="s">
        <v>194</v>
      </c>
      <c r="C22" s="150" t="s">
        <v>195</v>
      </c>
      <c r="D22" s="76"/>
      <c r="E22" s="152">
        <v>11500</v>
      </c>
      <c r="F22" s="34">
        <f t="shared" si="1"/>
        <v>0</v>
      </c>
      <c r="G22" s="5"/>
      <c r="H22" s="149"/>
      <c r="I22" s="5"/>
      <c r="J22" s="5"/>
      <c r="K22" s="5"/>
      <c r="L22" s="5"/>
      <c r="M22" s="5"/>
      <c r="N22" s="5"/>
      <c r="O22" s="5"/>
      <c r="P22" s="5"/>
      <c r="Q22" s="5"/>
      <c r="R22" s="5"/>
      <c r="S22" s="5"/>
      <c r="T22" s="5"/>
      <c r="U22" s="5"/>
    </row>
    <row r="23" spans="1:21" ht="14.25">
      <c r="A23" s="144">
        <v>7</v>
      </c>
      <c r="B23" s="145" t="s">
        <v>196</v>
      </c>
      <c r="C23" s="146" t="s">
        <v>197</v>
      </c>
      <c r="D23" s="76"/>
      <c r="E23" s="147">
        <v>6000</v>
      </c>
      <c r="F23" s="33">
        <f t="shared" si="1"/>
        <v>0</v>
      </c>
      <c r="G23" s="5"/>
      <c r="H23" s="149"/>
      <c r="I23" s="5"/>
      <c r="J23" s="5"/>
      <c r="K23" s="5"/>
      <c r="L23" s="5"/>
      <c r="M23" s="5"/>
      <c r="N23" s="5"/>
      <c r="O23" s="5"/>
      <c r="P23" s="5"/>
      <c r="Q23" s="5"/>
      <c r="R23" s="5"/>
      <c r="S23" s="5"/>
      <c r="T23" s="5"/>
      <c r="U23" s="5"/>
    </row>
    <row r="24" spans="1:21" ht="12.75" customHeight="1">
      <c r="A24" s="5"/>
      <c r="B24" s="5"/>
      <c r="C24" s="5"/>
      <c r="D24" s="5"/>
      <c r="E24" s="5"/>
      <c r="F24" s="5"/>
      <c r="G24" s="5"/>
      <c r="H24" s="5"/>
      <c r="I24" s="5"/>
      <c r="J24" s="5"/>
      <c r="K24" s="5"/>
      <c r="L24" s="5"/>
      <c r="M24" s="5"/>
      <c r="N24" s="5"/>
      <c r="O24" s="5"/>
      <c r="P24" s="5"/>
      <c r="Q24" s="5"/>
      <c r="R24" s="5"/>
      <c r="S24" s="5"/>
      <c r="T24" s="5"/>
      <c r="U24" s="5"/>
    </row>
    <row r="25" spans="1:21" ht="12.75" customHeight="1">
      <c r="A25" s="154"/>
      <c r="B25" s="155"/>
      <c r="C25" s="156"/>
      <c r="D25" s="157"/>
      <c r="E25" s="35" t="s">
        <v>198</v>
      </c>
      <c r="F25" s="158">
        <f>SUM(F17:F23)</f>
        <v>0</v>
      </c>
      <c r="G25" s="5"/>
      <c r="H25" s="5"/>
      <c r="I25" s="5"/>
      <c r="J25" s="5"/>
      <c r="K25" s="5"/>
      <c r="L25" s="5"/>
      <c r="M25" s="5"/>
      <c r="N25" s="5"/>
      <c r="O25" s="5"/>
      <c r="P25" s="5"/>
      <c r="Q25" s="5"/>
      <c r="R25" s="5"/>
      <c r="S25" s="5"/>
      <c r="T25" s="5"/>
      <c r="U25" s="5"/>
    </row>
    <row r="26" spans="1:21" ht="12.75" customHeight="1">
      <c r="A26" s="5"/>
      <c r="B26" s="5"/>
      <c r="C26" s="5"/>
      <c r="D26" s="5"/>
      <c r="E26" s="5"/>
      <c r="F26" s="5"/>
      <c r="G26" s="5"/>
      <c r="H26" s="5"/>
      <c r="I26" s="5"/>
      <c r="J26" s="5"/>
      <c r="K26" s="5"/>
      <c r="L26" s="5"/>
      <c r="M26" s="5"/>
      <c r="N26" s="5"/>
      <c r="O26" s="5"/>
      <c r="P26" s="5"/>
      <c r="Q26" s="5"/>
      <c r="R26" s="5"/>
      <c r="S26" s="5"/>
      <c r="T26" s="5"/>
    </row>
    <row r="27" spans="1:21" ht="12.75" customHeight="1">
      <c r="A27" s="5"/>
      <c r="B27" s="5"/>
      <c r="C27" s="5"/>
      <c r="D27" s="5"/>
      <c r="E27" s="5"/>
      <c r="F27" s="5"/>
      <c r="G27" s="5"/>
      <c r="H27" s="5"/>
      <c r="I27" s="5"/>
      <c r="J27" s="5"/>
      <c r="K27" s="5"/>
      <c r="L27" s="5"/>
      <c r="M27" s="5"/>
      <c r="N27" s="5"/>
      <c r="O27" s="5"/>
      <c r="P27" s="5"/>
      <c r="Q27" s="5"/>
      <c r="R27" s="5"/>
      <c r="S27" s="5"/>
      <c r="T27" s="5"/>
      <c r="U27" s="5"/>
    </row>
    <row r="28" spans="1:21" ht="12.75" customHeight="1">
      <c r="A28" s="5"/>
      <c r="B28" s="5"/>
      <c r="C28" s="5"/>
      <c r="D28" s="5"/>
      <c r="E28" s="5"/>
      <c r="F28" s="5"/>
      <c r="G28" s="5"/>
      <c r="H28" s="5"/>
      <c r="I28" s="5"/>
      <c r="J28" s="5"/>
      <c r="K28" s="5"/>
      <c r="L28" s="5"/>
      <c r="M28" s="5"/>
      <c r="N28" s="5"/>
      <c r="O28" s="5"/>
      <c r="P28" s="5"/>
      <c r="Q28" s="5"/>
      <c r="R28" s="5"/>
      <c r="S28" s="5"/>
      <c r="T28" s="5"/>
      <c r="U28" s="5"/>
    </row>
    <row r="29" spans="1:21" ht="12.75" customHeight="1">
      <c r="A29" s="5"/>
      <c r="B29" s="5"/>
      <c r="C29" s="5"/>
      <c r="D29" s="5"/>
      <c r="E29" s="5"/>
      <c r="F29" s="5"/>
      <c r="G29" s="5"/>
      <c r="H29" s="5"/>
      <c r="I29" s="5"/>
      <c r="J29" s="5"/>
      <c r="K29" s="5"/>
      <c r="L29" s="5"/>
      <c r="M29" s="5"/>
      <c r="N29" s="5"/>
      <c r="O29" s="5"/>
      <c r="P29" s="5"/>
      <c r="Q29" s="5"/>
      <c r="R29" s="5"/>
      <c r="S29" s="5"/>
      <c r="T29" s="5"/>
      <c r="U29" s="5"/>
    </row>
    <row r="30" spans="1:21" ht="12.75" customHeight="1">
      <c r="A30" s="5"/>
      <c r="B30" s="5"/>
      <c r="E30" s="5"/>
      <c r="F30" s="5"/>
      <c r="G30" s="5"/>
      <c r="H30" s="5"/>
      <c r="I30" s="5"/>
      <c r="J30" s="5"/>
      <c r="K30" s="5"/>
      <c r="L30" s="5"/>
      <c r="M30" s="5"/>
      <c r="N30" s="5"/>
      <c r="O30" s="5"/>
      <c r="P30" s="5"/>
      <c r="Q30" s="5"/>
      <c r="R30" s="5"/>
      <c r="S30" s="5"/>
      <c r="T30" s="5"/>
      <c r="U30" s="5"/>
    </row>
    <row r="31" spans="1:21" ht="12.75" customHeight="1">
      <c r="A31" s="5"/>
      <c r="B31" s="5"/>
      <c r="E31" s="5"/>
      <c r="F31" s="5"/>
      <c r="G31" s="5"/>
      <c r="H31" s="5"/>
      <c r="I31" s="5"/>
      <c r="J31" s="5"/>
      <c r="K31" s="5"/>
      <c r="L31" s="5"/>
      <c r="M31" s="5"/>
      <c r="N31" s="5"/>
      <c r="O31" s="5"/>
      <c r="P31" s="5"/>
      <c r="Q31" s="5"/>
      <c r="R31" s="5"/>
      <c r="S31" s="5"/>
      <c r="T31" s="5"/>
      <c r="U31" s="5"/>
    </row>
    <row r="32" spans="1:21" ht="12.75" customHeight="1">
      <c r="A32" s="5"/>
      <c r="B32" s="5"/>
      <c r="E32" s="5"/>
      <c r="F32" s="5"/>
      <c r="G32" s="5"/>
      <c r="H32" s="5"/>
      <c r="I32" s="5"/>
      <c r="J32" s="5"/>
      <c r="K32" s="5"/>
      <c r="L32" s="5"/>
      <c r="M32" s="5"/>
      <c r="N32" s="5"/>
      <c r="O32" s="5"/>
      <c r="P32" s="5"/>
      <c r="Q32" s="5"/>
      <c r="R32" s="5"/>
      <c r="S32" s="5"/>
      <c r="T32" s="5"/>
      <c r="U32" s="5"/>
    </row>
    <row r="33" spans="1:21" ht="12.75" customHeight="1">
      <c r="A33" s="5"/>
      <c r="B33" s="5"/>
      <c r="C33" s="5"/>
      <c r="D33" s="5"/>
      <c r="E33" s="5"/>
      <c r="F33" s="5"/>
      <c r="G33" s="5"/>
      <c r="H33" s="5"/>
      <c r="I33" s="5"/>
      <c r="J33" s="5"/>
      <c r="K33" s="5"/>
      <c r="L33" s="5"/>
      <c r="M33" s="5"/>
      <c r="N33" s="5"/>
      <c r="O33" s="5"/>
      <c r="P33" s="5"/>
      <c r="Q33" s="5"/>
      <c r="R33" s="5"/>
      <c r="S33" s="5"/>
      <c r="T33" s="5"/>
      <c r="U33" s="5"/>
    </row>
    <row r="34" spans="1:21" ht="12.75" customHeight="1">
      <c r="A34" s="5"/>
      <c r="B34" s="5"/>
      <c r="C34" s="5"/>
      <c r="D34" s="5"/>
      <c r="E34" s="5"/>
      <c r="F34" s="5"/>
      <c r="G34" s="5"/>
      <c r="H34" s="5"/>
      <c r="I34" s="5"/>
      <c r="J34" s="5"/>
      <c r="K34" s="5"/>
      <c r="L34" s="5"/>
      <c r="M34" s="5"/>
      <c r="N34" s="5"/>
      <c r="O34" s="5"/>
      <c r="P34" s="5"/>
      <c r="Q34" s="5"/>
      <c r="R34" s="5"/>
      <c r="S34" s="5"/>
      <c r="T34" s="5"/>
      <c r="U34" s="5"/>
    </row>
    <row r="35" spans="1:21" ht="12.75" customHeight="1">
      <c r="A35" s="5"/>
      <c r="B35" s="5"/>
      <c r="C35" s="5"/>
      <c r="D35" s="5"/>
      <c r="E35" s="5"/>
      <c r="F35" s="5"/>
      <c r="G35" s="5"/>
      <c r="H35" s="5"/>
      <c r="I35" s="5"/>
      <c r="J35" s="5"/>
      <c r="K35" s="5"/>
      <c r="L35" s="5"/>
      <c r="M35" s="5"/>
      <c r="N35" s="5"/>
      <c r="O35" s="5"/>
      <c r="P35" s="5"/>
      <c r="Q35" s="5"/>
      <c r="R35" s="5"/>
      <c r="S35" s="5"/>
      <c r="T35" s="5"/>
      <c r="U35" s="5"/>
    </row>
    <row r="36" spans="1:21" ht="12.75" customHeight="1">
      <c r="A36" s="5"/>
      <c r="B36" s="5"/>
      <c r="C36" s="5"/>
      <c r="D36" s="5"/>
      <c r="E36" s="5"/>
      <c r="F36" s="5"/>
      <c r="G36" s="5"/>
      <c r="H36" s="5"/>
      <c r="I36" s="5"/>
      <c r="J36" s="5"/>
      <c r="K36" s="5"/>
      <c r="L36" s="5"/>
      <c r="M36" s="5"/>
      <c r="N36" s="5"/>
      <c r="O36" s="5"/>
      <c r="P36" s="5"/>
      <c r="Q36" s="5"/>
      <c r="R36" s="5"/>
      <c r="S36" s="5"/>
      <c r="T36" s="5"/>
      <c r="U36" s="5"/>
    </row>
    <row r="37" spans="1:21" ht="12.75" customHeight="1">
      <c r="A37" s="5"/>
      <c r="B37" s="5"/>
      <c r="C37" s="5"/>
      <c r="D37" s="5"/>
      <c r="E37" s="5"/>
      <c r="F37" s="5"/>
      <c r="G37" s="5"/>
      <c r="H37" s="5"/>
      <c r="I37" s="5"/>
      <c r="J37" s="5"/>
      <c r="K37" s="5"/>
      <c r="L37" s="5"/>
      <c r="M37" s="5"/>
      <c r="N37" s="5"/>
      <c r="O37" s="5"/>
      <c r="P37" s="5"/>
      <c r="Q37" s="5"/>
      <c r="R37" s="5"/>
      <c r="S37" s="5"/>
      <c r="T37" s="5"/>
      <c r="U37" s="5"/>
    </row>
    <row r="38" spans="1:21" ht="12.75" customHeight="1">
      <c r="A38" s="5"/>
      <c r="B38" s="5"/>
      <c r="C38" s="5"/>
      <c r="D38" s="5"/>
      <c r="E38" s="5"/>
      <c r="F38" s="5"/>
      <c r="G38" s="5"/>
      <c r="H38" s="5"/>
      <c r="I38" s="5"/>
      <c r="J38" s="5"/>
      <c r="K38" s="5"/>
      <c r="L38" s="5"/>
      <c r="M38" s="5"/>
      <c r="N38" s="5"/>
      <c r="O38" s="5"/>
      <c r="P38" s="5"/>
      <c r="Q38" s="5"/>
      <c r="R38" s="5"/>
      <c r="S38" s="5"/>
      <c r="T38" s="5"/>
      <c r="U38" s="5"/>
    </row>
    <row r="39" spans="1:21" ht="12.75" customHeight="1">
      <c r="A39" s="5"/>
      <c r="B39" s="5"/>
      <c r="C39" s="5"/>
      <c r="D39" s="5"/>
      <c r="E39" s="5"/>
      <c r="F39" s="5"/>
      <c r="G39" s="5"/>
      <c r="H39" s="5"/>
      <c r="I39" s="5"/>
      <c r="J39" s="5"/>
      <c r="K39" s="5"/>
      <c r="L39" s="5"/>
      <c r="M39" s="5"/>
      <c r="N39" s="5"/>
      <c r="O39" s="5"/>
      <c r="P39" s="5"/>
      <c r="Q39" s="5"/>
      <c r="R39" s="5"/>
      <c r="S39" s="5"/>
      <c r="T39" s="5"/>
      <c r="U39" s="5"/>
    </row>
    <row r="40" spans="1:21" ht="12.75" customHeight="1">
      <c r="A40" s="5"/>
      <c r="B40" s="5"/>
      <c r="C40" s="5"/>
      <c r="D40" s="5"/>
      <c r="E40" s="5"/>
      <c r="F40" s="5"/>
      <c r="G40" s="5"/>
      <c r="H40" s="5"/>
      <c r="I40" s="5"/>
      <c r="J40" s="5"/>
      <c r="K40" s="5"/>
      <c r="L40" s="5"/>
      <c r="M40" s="5"/>
      <c r="N40" s="5"/>
      <c r="O40" s="5"/>
      <c r="P40" s="5"/>
      <c r="Q40" s="5"/>
      <c r="R40" s="5"/>
      <c r="S40" s="5"/>
      <c r="T40" s="5"/>
      <c r="U40" s="5"/>
    </row>
    <row r="41" spans="1:21" ht="12.75" customHeight="1">
      <c r="A41" s="5"/>
      <c r="B41" s="5"/>
      <c r="C41" s="5"/>
      <c r="D41" s="5"/>
      <c r="E41" s="5"/>
      <c r="F41" s="5"/>
      <c r="G41" s="5"/>
      <c r="H41" s="5"/>
      <c r="I41" s="5"/>
      <c r="J41" s="5"/>
      <c r="K41" s="5"/>
      <c r="L41" s="5"/>
      <c r="M41" s="5"/>
      <c r="N41" s="5"/>
      <c r="O41" s="5"/>
      <c r="P41" s="5"/>
      <c r="Q41" s="5"/>
      <c r="R41" s="5"/>
      <c r="S41" s="5"/>
      <c r="T41" s="5"/>
      <c r="U41" s="5"/>
    </row>
    <row r="42" spans="1:21" ht="12.75" customHeight="1">
      <c r="A42" s="5"/>
      <c r="B42" s="5"/>
      <c r="C42" s="5"/>
      <c r="D42" s="5"/>
      <c r="E42" s="5"/>
      <c r="F42" s="5"/>
      <c r="G42" s="5"/>
      <c r="H42" s="5"/>
      <c r="I42" s="5"/>
      <c r="J42" s="5"/>
      <c r="K42" s="5"/>
      <c r="L42" s="5"/>
      <c r="M42" s="5"/>
      <c r="N42" s="5"/>
      <c r="O42" s="5"/>
      <c r="P42" s="5"/>
      <c r="Q42" s="5"/>
      <c r="R42" s="5"/>
      <c r="S42" s="5"/>
      <c r="T42" s="5"/>
      <c r="U42" s="5"/>
    </row>
    <row r="43" spans="1:21" ht="12.75" customHeight="1">
      <c r="A43" s="5"/>
      <c r="B43" s="5"/>
      <c r="C43" s="5"/>
      <c r="D43" s="5"/>
      <c r="E43" s="5"/>
      <c r="F43" s="5"/>
      <c r="G43" s="5"/>
      <c r="H43" s="5"/>
      <c r="I43" s="5"/>
      <c r="J43" s="5"/>
      <c r="K43" s="5"/>
      <c r="L43" s="5"/>
      <c r="M43" s="5"/>
      <c r="N43" s="5"/>
      <c r="O43" s="5"/>
      <c r="P43" s="5"/>
      <c r="Q43" s="5"/>
      <c r="R43" s="5"/>
      <c r="S43" s="5"/>
      <c r="T43" s="5"/>
      <c r="U43" s="5"/>
    </row>
    <row r="44" spans="1:21" ht="12.75" customHeight="1">
      <c r="A44" s="5"/>
      <c r="B44" s="5"/>
      <c r="C44" s="5"/>
      <c r="D44" s="5"/>
      <c r="E44" s="5"/>
      <c r="F44" s="5"/>
      <c r="G44" s="5"/>
      <c r="H44" s="5"/>
      <c r="I44" s="5"/>
      <c r="J44" s="5"/>
      <c r="K44" s="5"/>
      <c r="L44" s="5"/>
      <c r="M44" s="5"/>
      <c r="N44" s="5"/>
      <c r="O44" s="5"/>
      <c r="P44" s="5"/>
      <c r="Q44" s="5"/>
      <c r="R44" s="5"/>
      <c r="S44" s="5"/>
      <c r="T44" s="5"/>
      <c r="U44" s="5"/>
    </row>
    <row r="45" spans="1:21" ht="12.75" customHeight="1">
      <c r="A45" s="5"/>
      <c r="B45" s="5"/>
      <c r="C45" s="5"/>
      <c r="D45" s="5"/>
      <c r="E45" s="5"/>
      <c r="F45" s="5"/>
      <c r="G45" s="5"/>
      <c r="H45" s="5"/>
      <c r="I45" s="5"/>
      <c r="J45" s="5"/>
      <c r="K45" s="5"/>
      <c r="L45" s="5"/>
      <c r="M45" s="5"/>
      <c r="N45" s="5"/>
      <c r="O45" s="5"/>
      <c r="P45" s="5"/>
      <c r="Q45" s="5"/>
      <c r="R45" s="5"/>
      <c r="S45" s="5"/>
      <c r="T45" s="5"/>
      <c r="U45" s="5"/>
    </row>
    <row r="46" spans="1:21" ht="12.75" customHeight="1">
      <c r="A46" s="5"/>
      <c r="B46" s="5"/>
      <c r="C46" s="5"/>
      <c r="D46" s="5"/>
      <c r="E46" s="5"/>
      <c r="F46" s="5"/>
      <c r="G46" s="5"/>
      <c r="H46" s="5"/>
      <c r="I46" s="5"/>
      <c r="J46" s="5"/>
      <c r="K46" s="5"/>
      <c r="L46" s="5"/>
      <c r="M46" s="5"/>
      <c r="N46" s="5"/>
      <c r="O46" s="5"/>
      <c r="P46" s="5"/>
      <c r="Q46" s="5"/>
      <c r="R46" s="5"/>
      <c r="S46" s="5"/>
      <c r="T46" s="5"/>
      <c r="U46" s="5"/>
    </row>
    <row r="47" spans="1:21" ht="12.75" customHeight="1">
      <c r="A47" s="5"/>
      <c r="B47" s="5"/>
      <c r="C47" s="5"/>
      <c r="D47" s="5"/>
      <c r="E47" s="5"/>
      <c r="F47" s="5"/>
      <c r="G47" s="5"/>
      <c r="H47" s="5"/>
      <c r="I47" s="5"/>
      <c r="J47" s="5"/>
      <c r="K47" s="5"/>
      <c r="L47" s="5"/>
      <c r="M47" s="5"/>
      <c r="N47" s="5"/>
      <c r="O47" s="5"/>
      <c r="P47" s="5"/>
      <c r="Q47" s="5"/>
      <c r="R47" s="5"/>
      <c r="S47" s="5"/>
      <c r="T47" s="5"/>
      <c r="U47" s="5"/>
    </row>
    <row r="48" spans="1:21" ht="12.75" customHeight="1">
      <c r="A48" s="5"/>
      <c r="B48" s="5"/>
      <c r="C48" s="5"/>
      <c r="D48" s="5"/>
      <c r="E48" s="5"/>
      <c r="F48" s="5"/>
      <c r="G48" s="5"/>
      <c r="H48" s="5"/>
      <c r="I48" s="5"/>
      <c r="J48" s="5"/>
      <c r="K48" s="5"/>
      <c r="L48" s="5"/>
      <c r="M48" s="5"/>
      <c r="N48" s="5"/>
      <c r="O48" s="5"/>
      <c r="P48" s="5"/>
      <c r="Q48" s="5"/>
      <c r="R48" s="5"/>
      <c r="S48" s="5"/>
      <c r="T48" s="5"/>
      <c r="U48" s="5"/>
    </row>
    <row r="49" spans="1:21" ht="12.75" customHeight="1">
      <c r="A49" s="5"/>
      <c r="B49" s="5"/>
      <c r="C49" s="5"/>
      <c r="D49" s="5"/>
      <c r="E49" s="5"/>
      <c r="F49" s="5"/>
      <c r="G49" s="5"/>
      <c r="H49" s="5"/>
      <c r="I49" s="5"/>
      <c r="J49" s="5"/>
      <c r="K49" s="5"/>
      <c r="L49" s="5"/>
      <c r="M49" s="5"/>
      <c r="N49" s="5"/>
      <c r="O49" s="5"/>
      <c r="P49" s="5"/>
      <c r="Q49" s="5"/>
      <c r="R49" s="5"/>
      <c r="S49" s="5"/>
      <c r="T49" s="5"/>
      <c r="U49" s="5"/>
    </row>
    <row r="50" spans="1:21" ht="12.75" customHeight="1">
      <c r="A50" s="5"/>
      <c r="B50" s="5"/>
      <c r="C50" s="5"/>
      <c r="D50" s="5"/>
      <c r="E50" s="5"/>
      <c r="F50" s="5"/>
      <c r="G50" s="5"/>
      <c r="H50" s="5"/>
      <c r="I50" s="5"/>
      <c r="J50" s="5"/>
      <c r="K50" s="5"/>
      <c r="L50" s="5"/>
      <c r="M50" s="5"/>
      <c r="N50" s="5"/>
      <c r="O50" s="5"/>
      <c r="P50" s="5"/>
      <c r="Q50" s="5"/>
      <c r="R50" s="5"/>
      <c r="S50" s="5"/>
      <c r="T50" s="5"/>
      <c r="U50" s="5"/>
    </row>
    <row r="51" spans="1:21" ht="12.75" customHeight="1">
      <c r="A51" s="5"/>
      <c r="B51" s="5"/>
      <c r="C51" s="5"/>
      <c r="D51" s="5"/>
      <c r="E51" s="5"/>
      <c r="F51" s="5"/>
      <c r="G51" s="5"/>
      <c r="H51" s="5"/>
      <c r="I51" s="5"/>
      <c r="J51" s="5"/>
      <c r="K51" s="5"/>
      <c r="L51" s="5"/>
      <c r="M51" s="5"/>
      <c r="N51" s="5"/>
      <c r="O51" s="5"/>
      <c r="P51" s="5"/>
      <c r="Q51" s="5"/>
      <c r="R51" s="5"/>
      <c r="S51" s="5"/>
      <c r="T51" s="5"/>
      <c r="U51" s="5"/>
    </row>
    <row r="52" spans="1:21" ht="12.75" customHeight="1">
      <c r="A52" s="5"/>
      <c r="B52" s="5"/>
      <c r="C52" s="5"/>
      <c r="D52" s="5"/>
      <c r="E52" s="5"/>
      <c r="F52" s="5"/>
      <c r="G52" s="5"/>
      <c r="H52" s="5"/>
      <c r="I52" s="5"/>
      <c r="J52" s="5"/>
      <c r="K52" s="5"/>
      <c r="L52" s="5"/>
      <c r="M52" s="5"/>
      <c r="N52" s="5"/>
      <c r="O52" s="5"/>
      <c r="P52" s="5"/>
      <c r="Q52" s="5"/>
      <c r="R52" s="5"/>
      <c r="S52" s="5"/>
      <c r="T52" s="5"/>
      <c r="U52" s="5"/>
    </row>
    <row r="53" spans="1:21" ht="12.75" customHeight="1">
      <c r="A53" s="5"/>
      <c r="B53" s="5"/>
      <c r="C53" s="5"/>
      <c r="D53" s="5"/>
      <c r="E53" s="5"/>
      <c r="F53" s="5"/>
      <c r="G53" s="5"/>
      <c r="H53" s="5"/>
      <c r="I53" s="5"/>
      <c r="J53" s="5"/>
      <c r="K53" s="5"/>
      <c r="L53" s="5"/>
      <c r="M53" s="5"/>
      <c r="N53" s="5"/>
      <c r="O53" s="5"/>
      <c r="P53" s="5"/>
      <c r="Q53" s="5"/>
      <c r="R53" s="5"/>
      <c r="S53" s="5"/>
      <c r="T53" s="5"/>
      <c r="U53" s="5"/>
    </row>
    <row r="54" spans="1:21" ht="12.75" customHeight="1">
      <c r="A54" s="5"/>
      <c r="B54" s="5"/>
      <c r="C54" s="5"/>
      <c r="D54" s="5"/>
      <c r="E54" s="5"/>
      <c r="F54" s="5"/>
      <c r="G54" s="5"/>
      <c r="H54" s="5"/>
      <c r="I54" s="5"/>
      <c r="J54" s="5"/>
      <c r="K54" s="5"/>
      <c r="L54" s="5"/>
      <c r="M54" s="5"/>
      <c r="N54" s="5"/>
      <c r="O54" s="5"/>
      <c r="P54" s="5"/>
      <c r="Q54" s="5"/>
      <c r="R54" s="5"/>
      <c r="S54" s="5"/>
      <c r="T54" s="5"/>
      <c r="U54" s="5"/>
    </row>
    <row r="55" spans="1:21" ht="12.75" customHeight="1">
      <c r="A55" s="5"/>
      <c r="B55" s="5"/>
      <c r="C55" s="5"/>
      <c r="D55" s="5"/>
      <c r="E55" s="5"/>
      <c r="F55" s="5"/>
      <c r="G55" s="5"/>
      <c r="H55" s="5"/>
      <c r="I55" s="5"/>
      <c r="J55" s="5"/>
      <c r="K55" s="5"/>
      <c r="L55" s="5"/>
      <c r="M55" s="5"/>
      <c r="N55" s="5"/>
      <c r="O55" s="5"/>
      <c r="P55" s="5"/>
      <c r="Q55" s="5"/>
      <c r="R55" s="5"/>
      <c r="S55" s="5"/>
      <c r="T55" s="5"/>
      <c r="U55" s="5"/>
    </row>
    <row r="56" spans="1:21" ht="12.75" customHeight="1">
      <c r="A56" s="5"/>
      <c r="B56" s="5"/>
      <c r="C56" s="5"/>
      <c r="D56" s="5"/>
      <c r="E56" s="5"/>
      <c r="F56" s="5"/>
      <c r="G56" s="5"/>
      <c r="H56" s="5"/>
      <c r="I56" s="5"/>
      <c r="J56" s="5"/>
      <c r="K56" s="5"/>
      <c r="L56" s="5"/>
      <c r="M56" s="5"/>
      <c r="N56" s="5"/>
      <c r="O56" s="5"/>
      <c r="P56" s="5"/>
      <c r="Q56" s="5"/>
      <c r="R56" s="5"/>
      <c r="S56" s="5"/>
      <c r="T56" s="5"/>
      <c r="U56" s="5"/>
    </row>
    <row r="57" spans="1:21" ht="12.75" customHeight="1">
      <c r="A57" s="5"/>
      <c r="B57" s="5"/>
      <c r="C57" s="5"/>
      <c r="D57" s="5"/>
      <c r="E57" s="5"/>
      <c r="F57" s="5"/>
      <c r="G57" s="5"/>
      <c r="H57" s="5"/>
      <c r="I57" s="5"/>
      <c r="J57" s="5"/>
      <c r="K57" s="5"/>
      <c r="L57" s="5"/>
      <c r="M57" s="5"/>
      <c r="N57" s="5"/>
      <c r="O57" s="5"/>
      <c r="P57" s="5"/>
      <c r="Q57" s="5"/>
      <c r="R57" s="5"/>
      <c r="S57" s="5"/>
      <c r="T57" s="5"/>
      <c r="U57" s="5"/>
    </row>
    <row r="58" spans="1:21" ht="12.75" customHeight="1">
      <c r="A58" s="5"/>
      <c r="B58" s="5"/>
      <c r="C58" s="5"/>
      <c r="D58" s="5"/>
      <c r="E58" s="5"/>
      <c r="F58" s="5"/>
      <c r="G58" s="5"/>
      <c r="H58" s="5"/>
      <c r="I58" s="5"/>
      <c r="J58" s="5"/>
      <c r="K58" s="5"/>
      <c r="L58" s="5"/>
      <c r="M58" s="5"/>
      <c r="N58" s="5"/>
      <c r="O58" s="5"/>
      <c r="P58" s="5"/>
      <c r="Q58" s="5"/>
      <c r="R58" s="5"/>
      <c r="S58" s="5"/>
      <c r="T58" s="5"/>
      <c r="U58" s="5"/>
    </row>
    <row r="59" spans="1:21" ht="12.75" customHeight="1">
      <c r="A59" s="5"/>
      <c r="B59" s="5"/>
      <c r="C59" s="5"/>
      <c r="D59" s="5"/>
      <c r="E59" s="5"/>
      <c r="F59" s="5"/>
      <c r="G59" s="5"/>
      <c r="H59" s="5"/>
      <c r="I59" s="5"/>
      <c r="J59" s="5"/>
      <c r="K59" s="5"/>
      <c r="L59" s="5"/>
      <c r="M59" s="5"/>
      <c r="N59" s="5"/>
      <c r="O59" s="5"/>
      <c r="P59" s="5"/>
      <c r="Q59" s="5"/>
      <c r="R59" s="5"/>
      <c r="S59" s="5"/>
      <c r="T59" s="5"/>
      <c r="U59" s="5"/>
    </row>
    <row r="60" spans="1:21" ht="12.75" customHeight="1">
      <c r="A60" s="5"/>
      <c r="B60" s="5"/>
      <c r="C60" s="5"/>
      <c r="D60" s="5"/>
      <c r="E60" s="5"/>
      <c r="F60" s="5"/>
      <c r="G60" s="5"/>
      <c r="H60" s="5"/>
      <c r="I60" s="5"/>
      <c r="J60" s="5"/>
      <c r="K60" s="5"/>
      <c r="L60" s="5"/>
      <c r="M60" s="5"/>
      <c r="N60" s="5"/>
      <c r="O60" s="5"/>
      <c r="P60" s="5"/>
      <c r="Q60" s="5"/>
      <c r="R60" s="5"/>
      <c r="S60" s="5"/>
      <c r="T60" s="5"/>
      <c r="U60" s="5"/>
    </row>
    <row r="61" spans="1:21" ht="12.75" customHeight="1">
      <c r="A61" s="5"/>
      <c r="B61" s="5"/>
      <c r="C61" s="5"/>
      <c r="D61" s="5"/>
      <c r="E61" s="5"/>
      <c r="F61" s="5"/>
      <c r="G61" s="5"/>
      <c r="H61" s="5"/>
      <c r="I61" s="5"/>
      <c r="J61" s="5"/>
      <c r="K61" s="5"/>
      <c r="L61" s="5"/>
      <c r="M61" s="5"/>
      <c r="N61" s="5"/>
      <c r="O61" s="5"/>
      <c r="P61" s="5"/>
      <c r="Q61" s="5"/>
      <c r="R61" s="5"/>
      <c r="S61" s="5"/>
      <c r="T61" s="5"/>
      <c r="U61" s="5"/>
    </row>
    <row r="62" spans="1:21" ht="12.75" customHeight="1">
      <c r="A62" s="5"/>
      <c r="B62" s="5"/>
      <c r="C62" s="5"/>
      <c r="D62" s="5"/>
      <c r="E62" s="5"/>
      <c r="F62" s="5"/>
      <c r="G62" s="5"/>
      <c r="H62" s="5"/>
      <c r="I62" s="5"/>
      <c r="J62" s="5"/>
      <c r="K62" s="5"/>
      <c r="L62" s="5"/>
      <c r="M62" s="5"/>
      <c r="N62" s="5"/>
      <c r="O62" s="5"/>
      <c r="P62" s="5"/>
      <c r="Q62" s="5"/>
      <c r="R62" s="5"/>
      <c r="S62" s="5"/>
      <c r="T62" s="5"/>
      <c r="U62" s="5"/>
    </row>
    <row r="63" spans="1:21" ht="12.75" customHeight="1">
      <c r="A63" s="5"/>
      <c r="B63" s="5"/>
      <c r="C63" s="5"/>
      <c r="D63" s="5"/>
      <c r="E63" s="5"/>
      <c r="F63" s="5"/>
      <c r="G63" s="5"/>
      <c r="H63" s="5"/>
      <c r="I63" s="5"/>
      <c r="J63" s="5"/>
      <c r="K63" s="5"/>
      <c r="L63" s="5"/>
      <c r="M63" s="5"/>
      <c r="N63" s="5"/>
      <c r="O63" s="5"/>
      <c r="P63" s="5"/>
      <c r="Q63" s="5"/>
      <c r="R63" s="5"/>
      <c r="S63" s="5"/>
      <c r="T63" s="5"/>
      <c r="U63" s="5"/>
    </row>
    <row r="64" spans="1:21" ht="12.75" customHeight="1">
      <c r="A64" s="5"/>
      <c r="B64" s="5"/>
      <c r="C64" s="5"/>
      <c r="D64" s="5"/>
      <c r="E64" s="5"/>
      <c r="F64" s="5"/>
      <c r="G64" s="5"/>
      <c r="H64" s="5"/>
      <c r="I64" s="5"/>
      <c r="J64" s="5"/>
      <c r="K64" s="5"/>
      <c r="L64" s="5"/>
      <c r="M64" s="5"/>
      <c r="N64" s="5"/>
      <c r="O64" s="5"/>
      <c r="P64" s="5"/>
      <c r="Q64" s="5"/>
      <c r="R64" s="5"/>
      <c r="S64" s="5"/>
      <c r="T64" s="5"/>
      <c r="U64" s="5"/>
    </row>
    <row r="65" spans="1:21" ht="12.75" customHeight="1">
      <c r="A65" s="5"/>
      <c r="B65" s="5"/>
      <c r="C65" s="5"/>
      <c r="D65" s="5"/>
      <c r="E65" s="5"/>
      <c r="F65" s="5"/>
      <c r="G65" s="5"/>
      <c r="H65" s="5"/>
      <c r="I65" s="5"/>
      <c r="J65" s="5"/>
      <c r="K65" s="5"/>
      <c r="L65" s="5"/>
      <c r="M65" s="5"/>
      <c r="N65" s="5"/>
      <c r="O65" s="5"/>
      <c r="P65" s="5"/>
      <c r="Q65" s="5"/>
      <c r="R65" s="5"/>
      <c r="S65" s="5"/>
      <c r="T65" s="5"/>
      <c r="U65" s="5"/>
    </row>
    <row r="66" spans="1:21" ht="12.75" customHeight="1">
      <c r="A66" s="5"/>
      <c r="B66" s="5"/>
      <c r="C66" s="5"/>
      <c r="D66" s="5"/>
      <c r="E66" s="5"/>
      <c r="F66" s="5"/>
      <c r="G66" s="5"/>
      <c r="H66" s="5"/>
      <c r="I66" s="5"/>
      <c r="J66" s="5"/>
      <c r="K66" s="5"/>
      <c r="L66" s="5"/>
      <c r="M66" s="5"/>
      <c r="N66" s="5"/>
      <c r="O66" s="5"/>
      <c r="P66" s="5"/>
      <c r="Q66" s="5"/>
      <c r="R66" s="5"/>
      <c r="S66" s="5"/>
      <c r="T66" s="5"/>
      <c r="U66" s="5"/>
    </row>
    <row r="67" spans="1:21" ht="12.75" customHeight="1">
      <c r="A67" s="5"/>
      <c r="B67" s="5"/>
      <c r="C67" s="5"/>
      <c r="D67" s="5"/>
      <c r="E67" s="5"/>
      <c r="F67" s="5"/>
      <c r="G67" s="5"/>
      <c r="H67" s="5"/>
      <c r="I67" s="5"/>
      <c r="J67" s="5"/>
      <c r="K67" s="5"/>
      <c r="L67" s="5"/>
      <c r="M67" s="5"/>
      <c r="N67" s="5"/>
      <c r="O67" s="5"/>
      <c r="P67" s="5"/>
      <c r="Q67" s="5"/>
      <c r="R67" s="5"/>
      <c r="S67" s="5"/>
      <c r="T67" s="5"/>
      <c r="U67" s="5"/>
    </row>
    <row r="68" spans="1:21" ht="12.75" customHeight="1">
      <c r="A68" s="5"/>
      <c r="B68" s="5"/>
      <c r="C68" s="5"/>
      <c r="D68" s="5"/>
      <c r="E68" s="5"/>
      <c r="F68" s="5"/>
      <c r="G68" s="5"/>
      <c r="H68" s="5"/>
      <c r="I68" s="5"/>
      <c r="J68" s="5"/>
      <c r="K68" s="5"/>
      <c r="L68" s="5"/>
      <c r="M68" s="5"/>
      <c r="N68" s="5"/>
      <c r="O68" s="5"/>
      <c r="P68" s="5"/>
      <c r="Q68" s="5"/>
      <c r="R68" s="5"/>
      <c r="S68" s="5"/>
      <c r="T68" s="5"/>
      <c r="U68" s="5"/>
    </row>
    <row r="69" spans="1:21" ht="12.75" customHeight="1">
      <c r="A69" s="5"/>
      <c r="B69" s="5"/>
      <c r="C69" s="5"/>
      <c r="D69" s="5"/>
      <c r="E69" s="5"/>
      <c r="F69" s="5"/>
      <c r="G69" s="5"/>
      <c r="H69" s="5"/>
      <c r="I69" s="5"/>
      <c r="J69" s="5"/>
      <c r="K69" s="5"/>
      <c r="L69" s="5"/>
      <c r="M69" s="5"/>
      <c r="N69" s="5"/>
      <c r="O69" s="5"/>
      <c r="P69" s="5"/>
      <c r="Q69" s="5"/>
      <c r="R69" s="5"/>
      <c r="S69" s="5"/>
      <c r="T69" s="5"/>
      <c r="U69" s="5"/>
    </row>
    <row r="70" spans="1:21" ht="12.75" customHeight="1">
      <c r="A70" s="5"/>
      <c r="B70" s="5"/>
      <c r="C70" s="5"/>
      <c r="D70" s="5"/>
      <c r="E70" s="5"/>
      <c r="F70" s="5"/>
      <c r="G70" s="5"/>
      <c r="H70" s="5"/>
      <c r="I70" s="5"/>
      <c r="J70" s="5"/>
      <c r="K70" s="5"/>
      <c r="L70" s="5"/>
      <c r="M70" s="5"/>
      <c r="N70" s="5"/>
      <c r="O70" s="5"/>
      <c r="P70" s="5"/>
      <c r="Q70" s="5"/>
      <c r="R70" s="5"/>
      <c r="S70" s="5"/>
      <c r="T70" s="5"/>
      <c r="U70" s="5"/>
    </row>
    <row r="71" spans="1:21" ht="12.75" customHeight="1">
      <c r="A71" s="5"/>
      <c r="B71" s="5"/>
      <c r="C71" s="5"/>
      <c r="D71" s="5"/>
      <c r="E71" s="5"/>
      <c r="F71" s="5"/>
      <c r="G71" s="5"/>
      <c r="H71" s="5"/>
      <c r="I71" s="5"/>
      <c r="J71" s="5"/>
      <c r="K71" s="5"/>
      <c r="L71" s="5"/>
      <c r="M71" s="5"/>
      <c r="N71" s="5"/>
      <c r="O71" s="5"/>
      <c r="P71" s="5"/>
      <c r="Q71" s="5"/>
      <c r="R71" s="5"/>
      <c r="S71" s="5"/>
      <c r="T71" s="5"/>
      <c r="U71" s="5"/>
    </row>
    <row r="72" spans="1:21" ht="12.75" customHeight="1">
      <c r="A72" s="5"/>
      <c r="B72" s="5"/>
      <c r="C72" s="5"/>
      <c r="D72" s="5"/>
      <c r="E72" s="5"/>
      <c r="F72" s="5"/>
      <c r="G72" s="5"/>
      <c r="H72" s="5"/>
      <c r="I72" s="5"/>
      <c r="J72" s="5"/>
      <c r="K72" s="5"/>
      <c r="L72" s="5"/>
      <c r="M72" s="5"/>
      <c r="N72" s="5"/>
      <c r="O72" s="5"/>
      <c r="P72" s="5"/>
      <c r="Q72" s="5"/>
      <c r="R72" s="5"/>
      <c r="S72" s="5"/>
      <c r="T72" s="5"/>
      <c r="U72" s="5"/>
    </row>
    <row r="73" spans="1:21" ht="12.75" customHeight="1">
      <c r="A73" s="5"/>
      <c r="B73" s="5"/>
      <c r="C73" s="5"/>
      <c r="D73" s="5"/>
      <c r="E73" s="5"/>
      <c r="F73" s="5"/>
      <c r="G73" s="5"/>
      <c r="H73" s="5"/>
      <c r="I73" s="5"/>
      <c r="J73" s="5"/>
      <c r="K73" s="5"/>
      <c r="L73" s="5"/>
      <c r="M73" s="5"/>
      <c r="N73" s="5"/>
      <c r="O73" s="5"/>
      <c r="P73" s="5"/>
      <c r="Q73" s="5"/>
      <c r="R73" s="5"/>
      <c r="S73" s="5"/>
      <c r="T73" s="5"/>
      <c r="U73" s="5"/>
    </row>
    <row r="74" spans="1:21" ht="12.75" customHeight="1">
      <c r="A74" s="5"/>
      <c r="B74" s="5"/>
      <c r="C74" s="5"/>
      <c r="D74" s="5"/>
      <c r="E74" s="5"/>
      <c r="F74" s="5"/>
      <c r="G74" s="5"/>
      <c r="H74" s="5"/>
      <c r="I74" s="5"/>
      <c r="J74" s="5"/>
      <c r="K74" s="5"/>
      <c r="L74" s="5"/>
      <c r="M74" s="5"/>
      <c r="N74" s="5"/>
      <c r="O74" s="5"/>
      <c r="P74" s="5"/>
      <c r="Q74" s="5"/>
      <c r="R74" s="5"/>
      <c r="S74" s="5"/>
      <c r="T74" s="5"/>
      <c r="U74" s="5"/>
    </row>
    <row r="75" spans="1:21" ht="12.75" customHeight="1">
      <c r="A75" s="5"/>
      <c r="B75" s="5"/>
      <c r="C75" s="5"/>
      <c r="D75" s="5"/>
      <c r="E75" s="5"/>
      <c r="F75" s="5"/>
      <c r="G75" s="5"/>
      <c r="H75" s="5"/>
      <c r="I75" s="5"/>
      <c r="J75" s="5"/>
      <c r="K75" s="5"/>
      <c r="L75" s="5"/>
      <c r="M75" s="5"/>
      <c r="N75" s="5"/>
      <c r="O75" s="5"/>
      <c r="P75" s="5"/>
      <c r="Q75" s="5"/>
      <c r="R75" s="5"/>
      <c r="S75" s="5"/>
      <c r="T75" s="5"/>
      <c r="U75" s="5"/>
    </row>
    <row r="76" spans="1:21" ht="12.75" customHeight="1">
      <c r="A76" s="5"/>
      <c r="B76" s="5"/>
      <c r="C76" s="5"/>
      <c r="D76" s="5"/>
      <c r="E76" s="5"/>
      <c r="F76" s="5"/>
      <c r="G76" s="5"/>
      <c r="H76" s="5"/>
      <c r="I76" s="5"/>
      <c r="J76" s="5"/>
      <c r="K76" s="5"/>
      <c r="L76" s="5"/>
      <c r="M76" s="5"/>
      <c r="N76" s="5"/>
      <c r="O76" s="5"/>
      <c r="P76" s="5"/>
      <c r="Q76" s="5"/>
      <c r="R76" s="5"/>
      <c r="S76" s="5"/>
      <c r="T76" s="5"/>
      <c r="U76" s="5"/>
    </row>
    <row r="77" spans="1:21" ht="12.75" customHeight="1">
      <c r="A77" s="5"/>
      <c r="B77" s="5"/>
      <c r="C77" s="5"/>
      <c r="D77" s="5"/>
      <c r="E77" s="5"/>
      <c r="F77" s="5"/>
      <c r="G77" s="5"/>
      <c r="H77" s="5"/>
      <c r="I77" s="5"/>
      <c r="J77" s="5"/>
      <c r="K77" s="5"/>
      <c r="L77" s="5"/>
      <c r="M77" s="5"/>
      <c r="N77" s="5"/>
      <c r="O77" s="5"/>
      <c r="P77" s="5"/>
      <c r="Q77" s="5"/>
      <c r="R77" s="5"/>
      <c r="S77" s="5"/>
      <c r="T77" s="5"/>
      <c r="U77" s="5"/>
    </row>
    <row r="78" spans="1:21" ht="12.75" customHeight="1">
      <c r="A78" s="5"/>
      <c r="B78" s="5"/>
      <c r="C78" s="5"/>
      <c r="D78" s="5"/>
      <c r="E78" s="5"/>
      <c r="F78" s="5"/>
      <c r="G78" s="5"/>
      <c r="H78" s="5"/>
      <c r="I78" s="5"/>
      <c r="J78" s="5"/>
      <c r="K78" s="5"/>
      <c r="L78" s="5"/>
      <c r="M78" s="5"/>
      <c r="N78" s="5"/>
      <c r="O78" s="5"/>
      <c r="P78" s="5"/>
      <c r="Q78" s="5"/>
      <c r="R78" s="5"/>
      <c r="S78" s="5"/>
      <c r="T78" s="5"/>
      <c r="U78" s="5"/>
    </row>
    <row r="79" spans="1:21" ht="12.75" customHeight="1">
      <c r="A79" s="5"/>
      <c r="B79" s="5"/>
      <c r="C79" s="5"/>
      <c r="D79" s="5"/>
      <c r="E79" s="5"/>
      <c r="F79" s="5"/>
      <c r="G79" s="5"/>
      <c r="H79" s="5"/>
      <c r="I79" s="5"/>
      <c r="J79" s="5"/>
      <c r="K79" s="5"/>
      <c r="L79" s="5"/>
      <c r="M79" s="5"/>
      <c r="N79" s="5"/>
      <c r="O79" s="5"/>
      <c r="P79" s="5"/>
      <c r="Q79" s="5"/>
      <c r="R79" s="5"/>
      <c r="S79" s="5"/>
      <c r="T79" s="5"/>
      <c r="U79" s="5"/>
    </row>
    <row r="80" spans="1:21" ht="12.75" customHeight="1">
      <c r="A80" s="5"/>
      <c r="B80" s="5"/>
      <c r="C80" s="5"/>
      <c r="D80" s="5"/>
      <c r="E80" s="5"/>
      <c r="F80" s="5"/>
      <c r="G80" s="5"/>
      <c r="H80" s="5"/>
      <c r="I80" s="5"/>
      <c r="J80" s="5"/>
      <c r="K80" s="5"/>
      <c r="L80" s="5"/>
      <c r="M80" s="5"/>
      <c r="N80" s="5"/>
      <c r="O80" s="5"/>
      <c r="P80" s="5"/>
      <c r="Q80" s="5"/>
      <c r="R80" s="5"/>
      <c r="S80" s="5"/>
      <c r="T80" s="5"/>
      <c r="U80" s="5"/>
    </row>
    <row r="81" spans="1:21" ht="12.75" customHeight="1">
      <c r="A81" s="5"/>
      <c r="B81" s="5"/>
      <c r="C81" s="5"/>
      <c r="D81" s="5"/>
      <c r="E81" s="5"/>
      <c r="F81" s="5"/>
      <c r="G81" s="5"/>
      <c r="H81" s="5"/>
      <c r="I81" s="5"/>
      <c r="J81" s="5"/>
      <c r="K81" s="5"/>
      <c r="L81" s="5"/>
      <c r="M81" s="5"/>
      <c r="N81" s="5"/>
      <c r="O81" s="5"/>
      <c r="P81" s="5"/>
      <c r="Q81" s="5"/>
      <c r="R81" s="5"/>
      <c r="S81" s="5"/>
      <c r="T81" s="5"/>
      <c r="U81" s="5"/>
    </row>
    <row r="82" spans="1:21" ht="12.75" customHeight="1">
      <c r="A82" s="5"/>
      <c r="B82" s="5"/>
      <c r="C82" s="5"/>
      <c r="D82" s="5"/>
      <c r="E82" s="5"/>
      <c r="F82" s="5"/>
      <c r="G82" s="5"/>
      <c r="H82" s="5"/>
      <c r="I82" s="5"/>
      <c r="J82" s="5"/>
      <c r="K82" s="5"/>
      <c r="L82" s="5"/>
      <c r="M82" s="5"/>
      <c r="N82" s="5"/>
      <c r="O82" s="5"/>
      <c r="P82" s="5"/>
      <c r="Q82" s="5"/>
      <c r="R82" s="5"/>
      <c r="S82" s="5"/>
      <c r="T82" s="5"/>
      <c r="U82" s="5"/>
    </row>
    <row r="83" spans="1:21" ht="12.75" customHeight="1">
      <c r="A83" s="5"/>
      <c r="B83" s="5"/>
      <c r="C83" s="5"/>
      <c r="D83" s="5"/>
      <c r="E83" s="5"/>
      <c r="F83" s="5"/>
      <c r="G83" s="5"/>
      <c r="H83" s="5"/>
      <c r="I83" s="5"/>
      <c r="J83" s="5"/>
      <c r="K83" s="5"/>
      <c r="L83" s="5"/>
      <c r="M83" s="5"/>
      <c r="N83" s="5"/>
      <c r="O83" s="5"/>
      <c r="P83" s="5"/>
      <c r="Q83" s="5"/>
      <c r="R83" s="5"/>
      <c r="S83" s="5"/>
      <c r="T83" s="5"/>
      <c r="U83" s="5"/>
    </row>
    <row r="84" spans="1:21" ht="12.75" customHeight="1">
      <c r="A84" s="5"/>
      <c r="B84" s="5"/>
      <c r="C84" s="5"/>
      <c r="D84" s="5"/>
      <c r="E84" s="5"/>
      <c r="F84" s="5"/>
      <c r="G84" s="5"/>
      <c r="H84" s="5"/>
      <c r="I84" s="5"/>
      <c r="J84" s="5"/>
      <c r="K84" s="5"/>
      <c r="L84" s="5"/>
      <c r="M84" s="5"/>
      <c r="N84" s="5"/>
      <c r="O84" s="5"/>
      <c r="P84" s="5"/>
      <c r="Q84" s="5"/>
      <c r="R84" s="5"/>
      <c r="S84" s="5"/>
      <c r="T84" s="5"/>
      <c r="U84" s="5"/>
    </row>
    <row r="85" spans="1:21" ht="12.75" customHeight="1">
      <c r="A85" s="5"/>
      <c r="B85" s="5"/>
      <c r="C85" s="5"/>
      <c r="D85" s="5"/>
      <c r="E85" s="5"/>
      <c r="F85" s="5"/>
      <c r="G85" s="5"/>
      <c r="H85" s="5"/>
      <c r="I85" s="5"/>
      <c r="J85" s="5"/>
      <c r="K85" s="5"/>
      <c r="L85" s="5"/>
      <c r="M85" s="5"/>
      <c r="N85" s="5"/>
      <c r="O85" s="5"/>
      <c r="P85" s="5"/>
      <c r="Q85" s="5"/>
      <c r="R85" s="5"/>
      <c r="S85" s="5"/>
      <c r="T85" s="5"/>
      <c r="U85" s="5"/>
    </row>
    <row r="86" spans="1:21" ht="12.75" customHeight="1">
      <c r="A86" s="5"/>
      <c r="B86" s="5"/>
      <c r="C86" s="5"/>
      <c r="D86" s="5"/>
      <c r="E86" s="5"/>
      <c r="F86" s="5"/>
      <c r="G86" s="5"/>
      <c r="H86" s="5"/>
      <c r="I86" s="5"/>
      <c r="J86" s="5"/>
      <c r="K86" s="5"/>
      <c r="L86" s="5"/>
      <c r="M86" s="5"/>
      <c r="N86" s="5"/>
      <c r="O86" s="5"/>
      <c r="P86" s="5"/>
      <c r="Q86" s="5"/>
      <c r="R86" s="5"/>
      <c r="S86" s="5"/>
      <c r="T86" s="5"/>
      <c r="U86" s="5"/>
    </row>
    <row r="87" spans="1:21" ht="12.75" customHeight="1">
      <c r="A87" s="5"/>
      <c r="B87" s="5"/>
      <c r="C87" s="5"/>
      <c r="D87" s="5"/>
      <c r="E87" s="5"/>
      <c r="F87" s="5"/>
      <c r="G87" s="5"/>
      <c r="H87" s="5"/>
      <c r="I87" s="5"/>
      <c r="J87" s="5"/>
      <c r="K87" s="5"/>
      <c r="L87" s="5"/>
      <c r="M87" s="5"/>
      <c r="N87" s="5"/>
      <c r="O87" s="5"/>
      <c r="P87" s="5"/>
      <c r="Q87" s="5"/>
      <c r="R87" s="5"/>
      <c r="S87" s="5"/>
      <c r="T87" s="5"/>
      <c r="U87" s="5"/>
    </row>
    <row r="88" spans="1:21" ht="12.75" customHeight="1">
      <c r="A88" s="5"/>
      <c r="B88" s="5"/>
      <c r="C88" s="5"/>
      <c r="D88" s="5"/>
      <c r="E88" s="5"/>
      <c r="F88" s="5"/>
      <c r="G88" s="5"/>
      <c r="H88" s="5"/>
      <c r="I88" s="5"/>
      <c r="J88" s="5"/>
      <c r="K88" s="5"/>
      <c r="L88" s="5"/>
      <c r="M88" s="5"/>
      <c r="N88" s="5"/>
      <c r="O88" s="5"/>
      <c r="P88" s="5"/>
      <c r="Q88" s="5"/>
      <c r="R88" s="5"/>
      <c r="S88" s="5"/>
      <c r="T88" s="5"/>
      <c r="U88" s="5"/>
    </row>
    <row r="89" spans="1:21" ht="12.75" customHeight="1">
      <c r="A89" s="5"/>
      <c r="B89" s="5"/>
      <c r="C89" s="5"/>
      <c r="D89" s="5"/>
      <c r="E89" s="5"/>
      <c r="F89" s="5"/>
      <c r="G89" s="5"/>
      <c r="H89" s="5"/>
      <c r="I89" s="5"/>
      <c r="J89" s="5"/>
      <c r="K89" s="5"/>
      <c r="L89" s="5"/>
      <c r="M89" s="5"/>
      <c r="N89" s="5"/>
      <c r="O89" s="5"/>
      <c r="P89" s="5"/>
      <c r="Q89" s="5"/>
      <c r="R89" s="5"/>
      <c r="S89" s="5"/>
      <c r="T89" s="5"/>
      <c r="U89" s="5"/>
    </row>
    <row r="90" spans="1:21" ht="12.75" customHeight="1">
      <c r="A90" s="5"/>
      <c r="B90" s="5"/>
      <c r="C90" s="5"/>
      <c r="D90" s="5"/>
      <c r="E90" s="5"/>
      <c r="F90" s="5"/>
      <c r="G90" s="5"/>
      <c r="H90" s="5"/>
      <c r="I90" s="5"/>
      <c r="J90" s="5"/>
      <c r="K90" s="5"/>
      <c r="L90" s="5"/>
      <c r="M90" s="5"/>
      <c r="N90" s="5"/>
      <c r="O90" s="5"/>
      <c r="P90" s="5"/>
      <c r="Q90" s="5"/>
      <c r="R90" s="5"/>
      <c r="S90" s="5"/>
      <c r="T90" s="5"/>
      <c r="U90" s="5"/>
    </row>
    <row r="91" spans="1:21" ht="12.75" customHeight="1">
      <c r="A91" s="5"/>
      <c r="B91" s="5"/>
      <c r="C91" s="5"/>
      <c r="D91" s="5"/>
      <c r="E91" s="5"/>
      <c r="F91" s="5"/>
      <c r="G91" s="5"/>
      <c r="H91" s="5"/>
      <c r="I91" s="5"/>
      <c r="J91" s="5"/>
      <c r="K91" s="5"/>
      <c r="L91" s="5"/>
      <c r="M91" s="5"/>
      <c r="N91" s="5"/>
      <c r="O91" s="5"/>
      <c r="P91" s="5"/>
      <c r="Q91" s="5"/>
      <c r="R91" s="5"/>
      <c r="S91" s="5"/>
      <c r="T91" s="5"/>
      <c r="U91" s="5"/>
    </row>
    <row r="92" spans="1:21" ht="12.75" customHeight="1">
      <c r="A92" s="5"/>
      <c r="B92" s="5"/>
      <c r="C92" s="5"/>
      <c r="D92" s="5"/>
      <c r="E92" s="5"/>
      <c r="F92" s="5"/>
      <c r="G92" s="5"/>
      <c r="H92" s="5"/>
      <c r="I92" s="5"/>
      <c r="J92" s="5"/>
      <c r="K92" s="5"/>
      <c r="L92" s="5"/>
      <c r="M92" s="5"/>
      <c r="N92" s="5"/>
      <c r="O92" s="5"/>
      <c r="P92" s="5"/>
      <c r="Q92" s="5"/>
      <c r="R92" s="5"/>
      <c r="S92" s="5"/>
      <c r="T92" s="5"/>
      <c r="U92" s="5"/>
    </row>
    <row r="93" spans="1:21" ht="12.75" customHeight="1">
      <c r="A93" s="5"/>
      <c r="B93" s="5"/>
      <c r="C93" s="5"/>
      <c r="D93" s="5"/>
      <c r="E93" s="5"/>
      <c r="F93" s="5"/>
      <c r="G93" s="5"/>
      <c r="H93" s="5"/>
      <c r="I93" s="5"/>
      <c r="J93" s="5"/>
      <c r="K93" s="5"/>
      <c r="L93" s="5"/>
      <c r="M93" s="5"/>
      <c r="N93" s="5"/>
      <c r="O93" s="5"/>
      <c r="P93" s="5"/>
      <c r="Q93" s="5"/>
      <c r="R93" s="5"/>
      <c r="S93" s="5"/>
      <c r="T93" s="5"/>
      <c r="U93" s="5"/>
    </row>
    <row r="94" spans="1:21" ht="12.75" customHeight="1">
      <c r="A94" s="5"/>
      <c r="B94" s="5"/>
      <c r="C94" s="5"/>
      <c r="D94" s="5"/>
      <c r="E94" s="5"/>
      <c r="F94" s="5"/>
      <c r="G94" s="5"/>
      <c r="H94" s="5"/>
      <c r="I94" s="5"/>
      <c r="J94" s="5"/>
      <c r="K94" s="5"/>
      <c r="L94" s="5"/>
      <c r="M94" s="5"/>
      <c r="N94" s="5"/>
      <c r="O94" s="5"/>
      <c r="P94" s="5"/>
      <c r="Q94" s="5"/>
      <c r="R94" s="5"/>
      <c r="S94" s="5"/>
      <c r="T94" s="5"/>
      <c r="U94" s="5"/>
    </row>
    <row r="95" spans="1:21" ht="12.75" customHeight="1">
      <c r="A95" s="5"/>
      <c r="B95" s="5"/>
      <c r="C95" s="5"/>
      <c r="D95" s="5"/>
      <c r="E95" s="5"/>
      <c r="F95" s="5"/>
      <c r="G95" s="5"/>
      <c r="H95" s="5"/>
      <c r="I95" s="5"/>
      <c r="J95" s="5"/>
      <c r="K95" s="5"/>
      <c r="L95" s="5"/>
      <c r="M95" s="5"/>
      <c r="N95" s="5"/>
      <c r="O95" s="5"/>
      <c r="P95" s="5"/>
      <c r="Q95" s="5"/>
      <c r="R95" s="5"/>
      <c r="S95" s="5"/>
      <c r="T95" s="5"/>
      <c r="U95" s="5"/>
    </row>
    <row r="96" spans="1:21" ht="12.75" customHeight="1">
      <c r="A96" s="5"/>
      <c r="B96" s="5"/>
      <c r="C96" s="5"/>
      <c r="D96" s="5"/>
      <c r="E96" s="5"/>
      <c r="F96" s="5"/>
      <c r="G96" s="5"/>
      <c r="H96" s="5"/>
      <c r="I96" s="5"/>
      <c r="J96" s="5"/>
      <c r="K96" s="5"/>
      <c r="L96" s="5"/>
      <c r="M96" s="5"/>
      <c r="N96" s="5"/>
      <c r="O96" s="5"/>
      <c r="P96" s="5"/>
      <c r="Q96" s="5"/>
      <c r="R96" s="5"/>
      <c r="S96" s="5"/>
      <c r="T96" s="5"/>
      <c r="U96" s="5"/>
    </row>
    <row r="97" spans="1:21" ht="12.75" customHeight="1">
      <c r="A97" s="5"/>
      <c r="B97" s="5"/>
      <c r="C97" s="5"/>
      <c r="D97" s="5"/>
      <c r="E97" s="5"/>
      <c r="F97" s="5"/>
      <c r="G97" s="5"/>
      <c r="H97" s="5"/>
      <c r="I97" s="5"/>
      <c r="J97" s="5"/>
      <c r="K97" s="5"/>
      <c r="L97" s="5"/>
      <c r="M97" s="5"/>
      <c r="N97" s="5"/>
      <c r="O97" s="5"/>
      <c r="P97" s="5"/>
      <c r="Q97" s="5"/>
      <c r="R97" s="5"/>
      <c r="S97" s="5"/>
      <c r="T97" s="5"/>
      <c r="U97" s="5"/>
    </row>
    <row r="98" spans="1:21" ht="12.75" customHeight="1">
      <c r="A98" s="5"/>
      <c r="B98" s="5"/>
      <c r="C98" s="5"/>
      <c r="D98" s="5"/>
      <c r="E98" s="5"/>
      <c r="F98" s="5"/>
      <c r="G98" s="5"/>
      <c r="H98" s="5"/>
      <c r="I98" s="5"/>
      <c r="J98" s="5"/>
      <c r="K98" s="5"/>
      <c r="L98" s="5"/>
      <c r="M98" s="5"/>
      <c r="N98" s="5"/>
      <c r="O98" s="5"/>
      <c r="P98" s="5"/>
      <c r="Q98" s="5"/>
      <c r="R98" s="5"/>
      <c r="S98" s="5"/>
      <c r="T98" s="5"/>
      <c r="U98" s="5"/>
    </row>
    <row r="99" spans="1:21" ht="12.75" customHeight="1">
      <c r="A99" s="5"/>
      <c r="B99" s="5"/>
      <c r="C99" s="5"/>
      <c r="D99" s="5"/>
      <c r="E99" s="5"/>
      <c r="F99" s="5"/>
      <c r="G99" s="5"/>
      <c r="H99" s="5"/>
      <c r="I99" s="5"/>
      <c r="J99" s="5"/>
      <c r="K99" s="5"/>
      <c r="L99" s="5"/>
      <c r="M99" s="5"/>
      <c r="N99" s="5"/>
      <c r="O99" s="5"/>
      <c r="P99" s="5"/>
      <c r="Q99" s="5"/>
      <c r="R99" s="5"/>
      <c r="S99" s="5"/>
      <c r="T99" s="5"/>
      <c r="U99" s="5"/>
    </row>
    <row r="100" spans="1:21" ht="12.75" customHeight="1">
      <c r="A100" s="5"/>
      <c r="B100" s="5"/>
      <c r="C100" s="5"/>
      <c r="D100" s="5"/>
      <c r="E100" s="5"/>
      <c r="F100" s="5"/>
      <c r="G100" s="5"/>
      <c r="H100" s="5"/>
      <c r="I100" s="5"/>
      <c r="J100" s="5"/>
      <c r="K100" s="5"/>
      <c r="L100" s="5"/>
      <c r="M100" s="5"/>
      <c r="N100" s="5"/>
      <c r="O100" s="5"/>
      <c r="P100" s="5"/>
      <c r="Q100" s="5"/>
      <c r="R100" s="5"/>
      <c r="S100" s="5"/>
      <c r="T100" s="5"/>
      <c r="U100" s="5"/>
    </row>
    <row r="101" spans="1:21" ht="12.75" customHeight="1">
      <c r="A101" s="5"/>
      <c r="B101" s="5"/>
      <c r="C101" s="5"/>
      <c r="D101" s="5"/>
      <c r="E101" s="5"/>
      <c r="F101" s="5"/>
      <c r="G101" s="5"/>
      <c r="H101" s="5"/>
      <c r="I101" s="5"/>
      <c r="J101" s="5"/>
      <c r="K101" s="5"/>
      <c r="L101" s="5"/>
      <c r="M101" s="5"/>
      <c r="N101" s="5"/>
      <c r="O101" s="5"/>
      <c r="P101" s="5"/>
      <c r="Q101" s="5"/>
      <c r="R101" s="5"/>
      <c r="S101" s="5"/>
      <c r="T101" s="5"/>
      <c r="U101" s="5"/>
    </row>
    <row r="102" spans="1:21" ht="12.75" customHeight="1">
      <c r="A102" s="5"/>
      <c r="B102" s="5"/>
      <c r="C102" s="5"/>
      <c r="D102" s="5"/>
      <c r="E102" s="5"/>
      <c r="F102" s="5"/>
      <c r="G102" s="5"/>
      <c r="H102" s="5"/>
      <c r="I102" s="5"/>
      <c r="J102" s="5"/>
      <c r="K102" s="5"/>
      <c r="L102" s="5"/>
      <c r="M102" s="5"/>
      <c r="N102" s="5"/>
      <c r="O102" s="5"/>
      <c r="P102" s="5"/>
      <c r="Q102" s="5"/>
      <c r="R102" s="5"/>
      <c r="S102" s="5"/>
      <c r="T102" s="5"/>
      <c r="U102" s="5"/>
    </row>
    <row r="103" spans="1:21" ht="12.75" customHeight="1">
      <c r="A103" s="5"/>
      <c r="B103" s="5"/>
      <c r="C103" s="5"/>
      <c r="D103" s="5"/>
      <c r="E103" s="5"/>
      <c r="F103" s="5"/>
      <c r="G103" s="5"/>
      <c r="H103" s="5"/>
      <c r="I103" s="5"/>
      <c r="J103" s="5"/>
      <c r="K103" s="5"/>
      <c r="L103" s="5"/>
      <c r="M103" s="5"/>
      <c r="N103" s="5"/>
      <c r="O103" s="5"/>
      <c r="P103" s="5"/>
      <c r="Q103" s="5"/>
      <c r="R103" s="5"/>
      <c r="S103" s="5"/>
      <c r="T103" s="5"/>
      <c r="U103" s="5"/>
    </row>
    <row r="104" spans="1:21" ht="12.75" customHeight="1">
      <c r="A104" s="5"/>
      <c r="B104" s="5"/>
      <c r="C104" s="5"/>
      <c r="D104" s="5"/>
      <c r="E104" s="5"/>
      <c r="F104" s="5"/>
      <c r="G104" s="5"/>
      <c r="H104" s="5"/>
      <c r="I104" s="5"/>
      <c r="J104" s="5"/>
      <c r="K104" s="5"/>
      <c r="L104" s="5"/>
      <c r="M104" s="5"/>
      <c r="N104" s="5"/>
      <c r="O104" s="5"/>
      <c r="P104" s="5"/>
      <c r="Q104" s="5"/>
      <c r="R104" s="5"/>
      <c r="S104" s="5"/>
      <c r="T104" s="5"/>
      <c r="U104" s="5"/>
    </row>
    <row r="105" spans="1:21" ht="12.75" customHeight="1">
      <c r="A105" s="5"/>
      <c r="B105" s="5"/>
      <c r="C105" s="5"/>
      <c r="D105" s="5"/>
      <c r="E105" s="5"/>
      <c r="F105" s="5"/>
      <c r="G105" s="5"/>
      <c r="H105" s="5"/>
      <c r="I105" s="5"/>
      <c r="J105" s="5"/>
      <c r="K105" s="5"/>
      <c r="L105" s="5"/>
      <c r="M105" s="5"/>
      <c r="N105" s="5"/>
      <c r="O105" s="5"/>
      <c r="P105" s="5"/>
      <c r="Q105" s="5"/>
      <c r="R105" s="5"/>
      <c r="S105" s="5"/>
      <c r="T105" s="5"/>
      <c r="U105" s="5"/>
    </row>
    <row r="106" spans="1:21" ht="12.75" customHeight="1">
      <c r="A106" s="5"/>
      <c r="B106" s="5"/>
      <c r="C106" s="5"/>
      <c r="D106" s="5"/>
      <c r="E106" s="5"/>
      <c r="F106" s="5"/>
      <c r="G106" s="5"/>
      <c r="H106" s="5"/>
      <c r="I106" s="5"/>
      <c r="J106" s="5"/>
      <c r="K106" s="5"/>
      <c r="L106" s="5"/>
      <c r="M106" s="5"/>
      <c r="N106" s="5"/>
      <c r="O106" s="5"/>
      <c r="P106" s="5"/>
      <c r="Q106" s="5"/>
      <c r="R106" s="5"/>
      <c r="S106" s="5"/>
      <c r="T106" s="5"/>
      <c r="U106" s="5"/>
    </row>
    <row r="107" spans="1:21" ht="12.75" customHeight="1">
      <c r="A107" s="5"/>
      <c r="B107" s="5"/>
      <c r="C107" s="5"/>
      <c r="D107" s="5"/>
      <c r="E107" s="5"/>
      <c r="F107" s="5"/>
      <c r="G107" s="5"/>
      <c r="H107" s="5"/>
      <c r="I107" s="5"/>
      <c r="J107" s="5"/>
      <c r="K107" s="5"/>
      <c r="L107" s="5"/>
      <c r="M107" s="5"/>
      <c r="N107" s="5"/>
      <c r="O107" s="5"/>
      <c r="P107" s="5"/>
      <c r="Q107" s="5"/>
      <c r="R107" s="5"/>
      <c r="S107" s="5"/>
      <c r="T107" s="5"/>
      <c r="U107" s="5"/>
    </row>
    <row r="108" spans="1:21" ht="12.75" customHeight="1">
      <c r="A108" s="5"/>
      <c r="B108" s="5"/>
      <c r="C108" s="5"/>
      <c r="D108" s="5"/>
      <c r="E108" s="5"/>
      <c r="F108" s="5"/>
      <c r="G108" s="5"/>
      <c r="H108" s="5"/>
      <c r="I108" s="5"/>
      <c r="J108" s="5"/>
      <c r="K108" s="5"/>
      <c r="L108" s="5"/>
      <c r="M108" s="5"/>
      <c r="N108" s="5"/>
      <c r="O108" s="5"/>
      <c r="P108" s="5"/>
      <c r="Q108" s="5"/>
      <c r="R108" s="5"/>
      <c r="S108" s="5"/>
      <c r="T108" s="5"/>
      <c r="U108" s="5"/>
    </row>
    <row r="109" spans="1:21" ht="12.75" customHeight="1">
      <c r="A109" s="5"/>
      <c r="B109" s="5"/>
      <c r="C109" s="5"/>
      <c r="D109" s="5"/>
      <c r="E109" s="5"/>
      <c r="F109" s="5"/>
      <c r="G109" s="5"/>
      <c r="H109" s="5"/>
      <c r="I109" s="5"/>
      <c r="J109" s="5"/>
      <c r="K109" s="5"/>
      <c r="L109" s="5"/>
      <c r="M109" s="5"/>
      <c r="N109" s="5"/>
      <c r="O109" s="5"/>
      <c r="P109" s="5"/>
      <c r="Q109" s="5"/>
      <c r="R109" s="5"/>
      <c r="S109" s="5"/>
      <c r="T109" s="5"/>
      <c r="U109" s="5"/>
    </row>
    <row r="110" spans="1:21" ht="12.75" customHeight="1">
      <c r="A110" s="5"/>
      <c r="B110" s="5"/>
      <c r="C110" s="5"/>
      <c r="D110" s="5"/>
      <c r="E110" s="5"/>
      <c r="F110" s="5"/>
      <c r="G110" s="5"/>
      <c r="H110" s="5"/>
      <c r="I110" s="5"/>
      <c r="J110" s="5"/>
      <c r="K110" s="5"/>
      <c r="L110" s="5"/>
      <c r="M110" s="5"/>
      <c r="N110" s="5"/>
      <c r="O110" s="5"/>
      <c r="P110" s="5"/>
      <c r="Q110" s="5"/>
      <c r="R110" s="5"/>
      <c r="S110" s="5"/>
      <c r="T110" s="5"/>
      <c r="U110" s="5"/>
    </row>
    <row r="111" spans="1:21" ht="12.75" customHeight="1">
      <c r="A111" s="5"/>
      <c r="B111" s="5"/>
      <c r="C111" s="5"/>
      <c r="D111" s="5"/>
      <c r="E111" s="5"/>
      <c r="F111" s="5"/>
      <c r="G111" s="5"/>
      <c r="H111" s="5"/>
      <c r="I111" s="5"/>
      <c r="J111" s="5"/>
      <c r="K111" s="5"/>
      <c r="L111" s="5"/>
      <c r="M111" s="5"/>
      <c r="N111" s="5"/>
      <c r="O111" s="5"/>
      <c r="P111" s="5"/>
      <c r="Q111" s="5"/>
      <c r="R111" s="5"/>
      <c r="S111" s="5"/>
      <c r="T111" s="5"/>
      <c r="U111" s="5"/>
    </row>
    <row r="112" spans="1:21" ht="12.75" customHeight="1">
      <c r="A112" s="5"/>
      <c r="B112" s="5"/>
      <c r="C112" s="5"/>
      <c r="D112" s="5"/>
      <c r="E112" s="5"/>
      <c r="F112" s="5"/>
      <c r="G112" s="5"/>
      <c r="H112" s="5"/>
      <c r="I112" s="5"/>
      <c r="J112" s="5"/>
      <c r="K112" s="5"/>
      <c r="L112" s="5"/>
      <c r="M112" s="5"/>
      <c r="N112" s="5"/>
      <c r="O112" s="5"/>
      <c r="P112" s="5"/>
      <c r="Q112" s="5"/>
      <c r="R112" s="5"/>
      <c r="S112" s="5"/>
      <c r="T112" s="5"/>
      <c r="U112" s="5"/>
    </row>
    <row r="113" spans="1:21" ht="12.75" customHeight="1">
      <c r="A113" s="5"/>
      <c r="B113" s="5"/>
      <c r="C113" s="5"/>
      <c r="D113" s="5"/>
      <c r="E113" s="5"/>
      <c r="F113" s="5"/>
      <c r="G113" s="5"/>
      <c r="H113" s="5"/>
      <c r="I113" s="5"/>
      <c r="J113" s="5"/>
      <c r="K113" s="5"/>
      <c r="L113" s="5"/>
      <c r="M113" s="5"/>
      <c r="N113" s="5"/>
      <c r="O113" s="5"/>
      <c r="P113" s="5"/>
      <c r="Q113" s="5"/>
      <c r="R113" s="5"/>
      <c r="S113" s="5"/>
      <c r="T113" s="5"/>
      <c r="U113" s="5"/>
    </row>
    <row r="114" spans="1:21" ht="12.75" customHeight="1">
      <c r="A114" s="5"/>
      <c r="B114" s="5"/>
      <c r="C114" s="5"/>
      <c r="D114" s="5"/>
      <c r="E114" s="5"/>
      <c r="F114" s="5"/>
      <c r="G114" s="5"/>
      <c r="H114" s="5"/>
      <c r="I114" s="5"/>
      <c r="J114" s="5"/>
      <c r="K114" s="5"/>
      <c r="L114" s="5"/>
      <c r="M114" s="5"/>
      <c r="N114" s="5"/>
      <c r="O114" s="5"/>
      <c r="P114" s="5"/>
      <c r="Q114" s="5"/>
      <c r="R114" s="5"/>
      <c r="S114" s="5"/>
      <c r="T114" s="5"/>
      <c r="U114" s="5"/>
    </row>
    <row r="115" spans="1:21" ht="12.75" customHeight="1">
      <c r="A115" s="5"/>
      <c r="B115" s="5"/>
      <c r="C115" s="5"/>
      <c r="D115" s="5"/>
      <c r="E115" s="5"/>
      <c r="F115" s="5"/>
      <c r="G115" s="5"/>
      <c r="H115" s="5"/>
      <c r="I115" s="5"/>
      <c r="J115" s="5"/>
      <c r="K115" s="5"/>
      <c r="L115" s="5"/>
      <c r="M115" s="5"/>
      <c r="N115" s="5"/>
      <c r="O115" s="5"/>
      <c r="P115" s="5"/>
      <c r="Q115" s="5"/>
      <c r="R115" s="5"/>
      <c r="S115" s="5"/>
      <c r="T115" s="5"/>
      <c r="U115" s="5"/>
    </row>
    <row r="116" spans="1:21" ht="12.75" customHeight="1">
      <c r="A116" s="5"/>
      <c r="B116" s="5"/>
      <c r="C116" s="5"/>
      <c r="D116" s="5"/>
      <c r="E116" s="5"/>
      <c r="F116" s="5"/>
      <c r="G116" s="5"/>
      <c r="H116" s="5"/>
      <c r="I116" s="5"/>
      <c r="J116" s="5"/>
      <c r="K116" s="5"/>
      <c r="L116" s="5"/>
      <c r="M116" s="5"/>
      <c r="N116" s="5"/>
      <c r="O116" s="5"/>
      <c r="P116" s="5"/>
      <c r="Q116" s="5"/>
      <c r="R116" s="5"/>
      <c r="S116" s="5"/>
      <c r="T116" s="5"/>
      <c r="U116" s="5"/>
    </row>
    <row r="117" spans="1:21" ht="12.75" customHeight="1">
      <c r="A117" s="5"/>
      <c r="B117" s="5"/>
      <c r="C117" s="5"/>
      <c r="D117" s="5"/>
      <c r="E117" s="5"/>
      <c r="F117" s="5"/>
      <c r="G117" s="5"/>
      <c r="H117" s="5"/>
      <c r="I117" s="5"/>
      <c r="J117" s="5"/>
      <c r="K117" s="5"/>
      <c r="L117" s="5"/>
      <c r="M117" s="5"/>
      <c r="N117" s="5"/>
      <c r="O117" s="5"/>
      <c r="P117" s="5"/>
      <c r="Q117" s="5"/>
      <c r="R117" s="5"/>
      <c r="S117" s="5"/>
      <c r="T117" s="5"/>
      <c r="U117" s="5"/>
    </row>
    <row r="118" spans="1:21" ht="12.75" customHeight="1">
      <c r="A118" s="5"/>
      <c r="B118" s="5"/>
      <c r="C118" s="5"/>
      <c r="D118" s="5"/>
      <c r="E118" s="5"/>
      <c r="F118" s="5"/>
      <c r="G118" s="5"/>
      <c r="H118" s="5"/>
      <c r="I118" s="5"/>
      <c r="J118" s="5"/>
      <c r="K118" s="5"/>
      <c r="L118" s="5"/>
      <c r="M118" s="5"/>
      <c r="N118" s="5"/>
      <c r="O118" s="5"/>
      <c r="P118" s="5"/>
      <c r="Q118" s="5"/>
      <c r="R118" s="5"/>
      <c r="S118" s="5"/>
      <c r="T118" s="5"/>
      <c r="U118" s="5"/>
    </row>
    <row r="119" spans="1:21" ht="12.75" customHeight="1">
      <c r="A119" s="5"/>
      <c r="B119" s="5"/>
      <c r="C119" s="5"/>
      <c r="D119" s="5"/>
      <c r="E119" s="5"/>
      <c r="F119" s="5"/>
      <c r="G119" s="5"/>
      <c r="H119" s="5"/>
      <c r="I119" s="5"/>
      <c r="J119" s="5"/>
      <c r="K119" s="5"/>
      <c r="L119" s="5"/>
      <c r="M119" s="5"/>
      <c r="N119" s="5"/>
      <c r="O119" s="5"/>
      <c r="P119" s="5"/>
      <c r="Q119" s="5"/>
      <c r="R119" s="5"/>
      <c r="S119" s="5"/>
      <c r="T119" s="5"/>
      <c r="U119" s="5"/>
    </row>
    <row r="120" spans="1:21" ht="12.75" customHeight="1">
      <c r="A120" s="5"/>
      <c r="B120" s="5"/>
      <c r="C120" s="5"/>
      <c r="D120" s="5"/>
      <c r="E120" s="5"/>
      <c r="F120" s="5"/>
      <c r="G120" s="5"/>
      <c r="H120" s="5"/>
      <c r="I120" s="5"/>
      <c r="J120" s="5"/>
      <c r="K120" s="5"/>
      <c r="L120" s="5"/>
      <c r="M120" s="5"/>
      <c r="N120" s="5"/>
      <c r="O120" s="5"/>
      <c r="P120" s="5"/>
      <c r="Q120" s="5"/>
      <c r="R120" s="5"/>
      <c r="S120" s="5"/>
      <c r="T120" s="5"/>
      <c r="U120" s="5"/>
    </row>
    <row r="121" spans="1:21" ht="12.75" customHeight="1">
      <c r="A121" s="5"/>
      <c r="B121" s="5"/>
      <c r="C121" s="5"/>
      <c r="D121" s="5"/>
      <c r="E121" s="5"/>
      <c r="F121" s="5"/>
      <c r="G121" s="5"/>
      <c r="H121" s="5"/>
      <c r="I121" s="5"/>
      <c r="J121" s="5"/>
      <c r="K121" s="5"/>
      <c r="L121" s="5"/>
      <c r="M121" s="5"/>
      <c r="N121" s="5"/>
      <c r="O121" s="5"/>
      <c r="P121" s="5"/>
      <c r="Q121" s="5"/>
      <c r="R121" s="5"/>
      <c r="S121" s="5"/>
      <c r="T121" s="5"/>
      <c r="U121" s="5"/>
    </row>
    <row r="122" spans="1:21" ht="12.75" customHeight="1">
      <c r="A122" s="5"/>
      <c r="B122" s="5"/>
      <c r="C122" s="5"/>
      <c r="D122" s="5"/>
      <c r="E122" s="5"/>
      <c r="F122" s="5"/>
      <c r="G122" s="5"/>
      <c r="H122" s="5"/>
      <c r="I122" s="5"/>
      <c r="J122" s="5"/>
      <c r="K122" s="5"/>
      <c r="L122" s="5"/>
      <c r="M122" s="5"/>
      <c r="N122" s="5"/>
      <c r="O122" s="5"/>
      <c r="P122" s="5"/>
      <c r="Q122" s="5"/>
      <c r="R122" s="5"/>
      <c r="S122" s="5"/>
      <c r="T122" s="5"/>
      <c r="U122" s="5"/>
    </row>
    <row r="123" spans="1:21" ht="12.75" customHeight="1">
      <c r="A123" s="5"/>
      <c r="B123" s="5"/>
      <c r="C123" s="5"/>
      <c r="D123" s="5"/>
      <c r="E123" s="5"/>
      <c r="F123" s="5"/>
      <c r="G123" s="5"/>
      <c r="H123" s="5"/>
      <c r="I123" s="5"/>
      <c r="J123" s="5"/>
      <c r="K123" s="5"/>
      <c r="L123" s="5"/>
      <c r="M123" s="5"/>
      <c r="N123" s="5"/>
      <c r="O123" s="5"/>
      <c r="P123" s="5"/>
      <c r="Q123" s="5"/>
      <c r="R123" s="5"/>
      <c r="S123" s="5"/>
      <c r="T123" s="5"/>
      <c r="U123" s="5"/>
    </row>
    <row r="124" spans="1:21" ht="12.75" customHeight="1">
      <c r="A124" s="5"/>
      <c r="B124" s="5"/>
      <c r="C124" s="5"/>
      <c r="D124" s="5"/>
      <c r="E124" s="5"/>
      <c r="F124" s="5"/>
      <c r="G124" s="5"/>
      <c r="H124" s="5"/>
      <c r="I124" s="5"/>
      <c r="J124" s="5"/>
      <c r="K124" s="5"/>
      <c r="L124" s="5"/>
      <c r="M124" s="5"/>
      <c r="N124" s="5"/>
      <c r="O124" s="5"/>
      <c r="P124" s="5"/>
      <c r="Q124" s="5"/>
      <c r="R124" s="5"/>
      <c r="S124" s="5"/>
      <c r="T124" s="5"/>
      <c r="U124" s="5"/>
    </row>
    <row r="125" spans="1:21" ht="12.75" customHeight="1">
      <c r="A125" s="5"/>
      <c r="B125" s="5"/>
      <c r="C125" s="5"/>
      <c r="D125" s="5"/>
      <c r="E125" s="5"/>
      <c r="F125" s="5"/>
      <c r="G125" s="5"/>
      <c r="H125" s="5"/>
      <c r="I125" s="5"/>
      <c r="J125" s="5"/>
      <c r="K125" s="5"/>
      <c r="L125" s="5"/>
      <c r="M125" s="5"/>
      <c r="N125" s="5"/>
      <c r="O125" s="5"/>
      <c r="P125" s="5"/>
      <c r="Q125" s="5"/>
      <c r="R125" s="5"/>
      <c r="S125" s="5"/>
      <c r="T125" s="5"/>
      <c r="U125" s="5"/>
    </row>
    <row r="126" spans="1:21" ht="12.75" customHeight="1">
      <c r="A126" s="5"/>
      <c r="B126" s="5"/>
      <c r="C126" s="5"/>
      <c r="D126" s="5"/>
      <c r="E126" s="5"/>
      <c r="F126" s="5"/>
      <c r="G126" s="5"/>
      <c r="H126" s="5"/>
      <c r="I126" s="5"/>
      <c r="J126" s="5"/>
      <c r="K126" s="5"/>
      <c r="L126" s="5"/>
      <c r="M126" s="5"/>
      <c r="N126" s="5"/>
      <c r="O126" s="5"/>
      <c r="P126" s="5"/>
      <c r="Q126" s="5"/>
      <c r="R126" s="5"/>
      <c r="S126" s="5"/>
      <c r="T126" s="5"/>
      <c r="U126" s="5"/>
    </row>
    <row r="127" spans="1:21" ht="12.75" customHeight="1">
      <c r="A127" s="5"/>
      <c r="B127" s="5"/>
      <c r="C127" s="5"/>
      <c r="D127" s="5"/>
      <c r="E127" s="5"/>
      <c r="F127" s="5"/>
      <c r="G127" s="5"/>
      <c r="H127" s="5"/>
      <c r="I127" s="5"/>
      <c r="J127" s="5"/>
      <c r="K127" s="5"/>
      <c r="L127" s="5"/>
      <c r="M127" s="5"/>
      <c r="N127" s="5"/>
      <c r="O127" s="5"/>
      <c r="P127" s="5"/>
      <c r="Q127" s="5"/>
      <c r="R127" s="5"/>
      <c r="S127" s="5"/>
      <c r="T127" s="5"/>
      <c r="U127" s="5"/>
    </row>
    <row r="128" spans="1:21" ht="12.75" customHeight="1">
      <c r="A128" s="5"/>
      <c r="B128" s="5"/>
      <c r="C128" s="5"/>
      <c r="D128" s="5"/>
      <c r="E128" s="5"/>
      <c r="F128" s="5"/>
      <c r="G128" s="5"/>
      <c r="H128" s="5"/>
      <c r="I128" s="5"/>
      <c r="J128" s="5"/>
      <c r="K128" s="5"/>
      <c r="L128" s="5"/>
      <c r="M128" s="5"/>
      <c r="N128" s="5"/>
      <c r="O128" s="5"/>
      <c r="P128" s="5"/>
      <c r="Q128" s="5"/>
      <c r="R128" s="5"/>
      <c r="S128" s="5"/>
      <c r="T128" s="5"/>
      <c r="U128" s="5"/>
    </row>
    <row r="129" spans="1:21" ht="12.75" customHeight="1">
      <c r="A129" s="5"/>
      <c r="B129" s="5"/>
      <c r="C129" s="5"/>
      <c r="D129" s="5"/>
      <c r="E129" s="5"/>
      <c r="F129" s="5"/>
      <c r="G129" s="5"/>
      <c r="H129" s="5"/>
      <c r="I129" s="5"/>
      <c r="J129" s="5"/>
      <c r="K129" s="5"/>
      <c r="L129" s="5"/>
      <c r="M129" s="5"/>
      <c r="N129" s="5"/>
      <c r="O129" s="5"/>
      <c r="P129" s="5"/>
      <c r="Q129" s="5"/>
      <c r="R129" s="5"/>
      <c r="S129" s="5"/>
      <c r="T129" s="5"/>
      <c r="U129" s="5"/>
    </row>
    <row r="130" spans="1:21" ht="12.75" customHeight="1">
      <c r="A130" s="5"/>
      <c r="B130" s="5"/>
      <c r="C130" s="5"/>
      <c r="D130" s="5"/>
      <c r="E130" s="5"/>
      <c r="F130" s="5"/>
      <c r="G130" s="5"/>
      <c r="H130" s="5"/>
      <c r="I130" s="5"/>
      <c r="J130" s="5"/>
      <c r="K130" s="5"/>
      <c r="L130" s="5"/>
      <c r="M130" s="5"/>
      <c r="N130" s="5"/>
      <c r="O130" s="5"/>
      <c r="P130" s="5"/>
      <c r="Q130" s="5"/>
      <c r="R130" s="5"/>
      <c r="S130" s="5"/>
      <c r="T130" s="5"/>
      <c r="U130" s="5"/>
    </row>
    <row r="131" spans="1:21" ht="12.75" customHeight="1">
      <c r="A131" s="5"/>
      <c r="B131" s="5"/>
      <c r="C131" s="5"/>
      <c r="D131" s="5"/>
      <c r="E131" s="5"/>
      <c r="F131" s="5"/>
      <c r="G131" s="5"/>
      <c r="H131" s="5"/>
      <c r="I131" s="5"/>
      <c r="J131" s="5"/>
      <c r="K131" s="5"/>
      <c r="L131" s="5"/>
      <c r="M131" s="5"/>
      <c r="N131" s="5"/>
      <c r="O131" s="5"/>
      <c r="P131" s="5"/>
      <c r="Q131" s="5"/>
      <c r="R131" s="5"/>
      <c r="S131" s="5"/>
      <c r="T131" s="5"/>
      <c r="U131" s="5"/>
    </row>
    <row r="132" spans="1:21" ht="12.75" customHeight="1">
      <c r="A132" s="5"/>
      <c r="B132" s="5"/>
      <c r="C132" s="5"/>
      <c r="D132" s="5"/>
      <c r="E132" s="5"/>
      <c r="F132" s="5"/>
      <c r="G132" s="5"/>
      <c r="H132" s="5"/>
      <c r="I132" s="5"/>
      <c r="J132" s="5"/>
      <c r="K132" s="5"/>
      <c r="L132" s="5"/>
      <c r="M132" s="5"/>
      <c r="N132" s="5"/>
      <c r="O132" s="5"/>
      <c r="P132" s="5"/>
      <c r="Q132" s="5"/>
      <c r="R132" s="5"/>
      <c r="S132" s="5"/>
      <c r="T132" s="5"/>
      <c r="U132" s="5"/>
    </row>
    <row r="133" spans="1:21" ht="12.75" customHeight="1">
      <c r="A133" s="5"/>
      <c r="B133" s="5"/>
      <c r="C133" s="5"/>
      <c r="D133" s="5"/>
      <c r="E133" s="5"/>
      <c r="F133" s="5"/>
      <c r="G133" s="5"/>
      <c r="H133" s="5"/>
      <c r="I133" s="5"/>
      <c r="J133" s="5"/>
      <c r="K133" s="5"/>
      <c r="L133" s="5"/>
      <c r="M133" s="5"/>
      <c r="N133" s="5"/>
      <c r="O133" s="5"/>
      <c r="P133" s="5"/>
      <c r="Q133" s="5"/>
      <c r="R133" s="5"/>
      <c r="S133" s="5"/>
      <c r="T133" s="5"/>
      <c r="U133" s="5"/>
    </row>
    <row r="134" spans="1:21" ht="12.75" customHeight="1">
      <c r="A134" s="5"/>
      <c r="B134" s="5"/>
      <c r="C134" s="5"/>
      <c r="D134" s="5"/>
      <c r="E134" s="5"/>
      <c r="F134" s="5"/>
      <c r="G134" s="5"/>
      <c r="H134" s="5"/>
      <c r="I134" s="5"/>
      <c r="J134" s="5"/>
      <c r="K134" s="5"/>
      <c r="L134" s="5"/>
      <c r="M134" s="5"/>
      <c r="N134" s="5"/>
      <c r="O134" s="5"/>
      <c r="P134" s="5"/>
      <c r="Q134" s="5"/>
      <c r="R134" s="5"/>
      <c r="S134" s="5"/>
      <c r="T134" s="5"/>
      <c r="U134" s="5"/>
    </row>
    <row r="135" spans="1:21" ht="12.75" customHeight="1">
      <c r="A135" s="5"/>
      <c r="B135" s="5"/>
      <c r="C135" s="5"/>
      <c r="D135" s="5"/>
      <c r="E135" s="5"/>
      <c r="F135" s="5"/>
      <c r="G135" s="5"/>
      <c r="H135" s="5"/>
      <c r="I135" s="5"/>
      <c r="J135" s="5"/>
      <c r="K135" s="5"/>
      <c r="L135" s="5"/>
      <c r="M135" s="5"/>
      <c r="N135" s="5"/>
      <c r="O135" s="5"/>
      <c r="P135" s="5"/>
      <c r="Q135" s="5"/>
      <c r="R135" s="5"/>
      <c r="S135" s="5"/>
      <c r="T135" s="5"/>
      <c r="U135" s="5"/>
    </row>
    <row r="136" spans="1:21" ht="12.75" customHeight="1">
      <c r="A136" s="5"/>
      <c r="B136" s="5"/>
      <c r="C136" s="5"/>
      <c r="D136" s="5"/>
      <c r="E136" s="5"/>
      <c r="F136" s="5"/>
      <c r="G136" s="5"/>
      <c r="H136" s="5"/>
      <c r="I136" s="5"/>
      <c r="J136" s="5"/>
      <c r="K136" s="5"/>
      <c r="L136" s="5"/>
      <c r="M136" s="5"/>
      <c r="N136" s="5"/>
      <c r="O136" s="5"/>
      <c r="P136" s="5"/>
      <c r="Q136" s="5"/>
      <c r="R136" s="5"/>
      <c r="S136" s="5"/>
      <c r="T136" s="5"/>
      <c r="U136" s="5"/>
    </row>
    <row r="137" spans="1:21" ht="12.75" customHeight="1">
      <c r="A137" s="5"/>
      <c r="B137" s="5"/>
      <c r="C137" s="5"/>
      <c r="D137" s="5"/>
      <c r="E137" s="5"/>
      <c r="F137" s="5"/>
      <c r="G137" s="5"/>
      <c r="H137" s="5"/>
      <c r="I137" s="5"/>
      <c r="J137" s="5"/>
      <c r="K137" s="5"/>
      <c r="L137" s="5"/>
      <c r="M137" s="5"/>
      <c r="N137" s="5"/>
      <c r="O137" s="5"/>
      <c r="P137" s="5"/>
      <c r="Q137" s="5"/>
      <c r="R137" s="5"/>
      <c r="S137" s="5"/>
      <c r="T137" s="5"/>
      <c r="U137" s="5"/>
    </row>
    <row r="138" spans="1:21" ht="12.75" customHeight="1">
      <c r="A138" s="5"/>
      <c r="B138" s="5"/>
      <c r="C138" s="5"/>
      <c r="D138" s="5"/>
      <c r="E138" s="5"/>
      <c r="F138" s="5"/>
      <c r="G138" s="5"/>
      <c r="H138" s="5"/>
      <c r="I138" s="5"/>
      <c r="J138" s="5"/>
      <c r="K138" s="5"/>
      <c r="L138" s="5"/>
      <c r="M138" s="5"/>
      <c r="N138" s="5"/>
      <c r="O138" s="5"/>
      <c r="P138" s="5"/>
      <c r="Q138" s="5"/>
      <c r="R138" s="5"/>
      <c r="S138" s="5"/>
      <c r="T138" s="5"/>
      <c r="U138" s="5"/>
    </row>
    <row r="139" spans="1:21" ht="12.75" customHeight="1">
      <c r="A139" s="5"/>
      <c r="B139" s="5"/>
      <c r="C139" s="5"/>
      <c r="D139" s="5"/>
      <c r="E139" s="5"/>
      <c r="F139" s="5"/>
      <c r="G139" s="5"/>
      <c r="H139" s="5"/>
      <c r="I139" s="5"/>
      <c r="J139" s="5"/>
      <c r="K139" s="5"/>
      <c r="L139" s="5"/>
      <c r="M139" s="5"/>
      <c r="N139" s="5"/>
      <c r="O139" s="5"/>
      <c r="P139" s="5"/>
      <c r="Q139" s="5"/>
      <c r="R139" s="5"/>
      <c r="S139" s="5"/>
      <c r="T139" s="5"/>
      <c r="U139" s="5"/>
    </row>
    <row r="140" spans="1:21" ht="12.75" customHeight="1">
      <c r="A140" s="5"/>
      <c r="B140" s="5"/>
      <c r="C140" s="5"/>
      <c r="D140" s="5"/>
      <c r="E140" s="5"/>
      <c r="F140" s="5"/>
      <c r="G140" s="5"/>
      <c r="H140" s="5"/>
      <c r="I140" s="5"/>
      <c r="J140" s="5"/>
      <c r="K140" s="5"/>
      <c r="L140" s="5"/>
      <c r="M140" s="5"/>
      <c r="N140" s="5"/>
      <c r="O140" s="5"/>
      <c r="P140" s="5"/>
      <c r="Q140" s="5"/>
      <c r="R140" s="5"/>
      <c r="S140" s="5"/>
      <c r="T140" s="5"/>
      <c r="U140" s="5"/>
    </row>
    <row r="141" spans="1:21" ht="12.75" customHeight="1">
      <c r="A141" s="5"/>
      <c r="B141" s="5"/>
      <c r="C141" s="5"/>
      <c r="D141" s="5"/>
      <c r="E141" s="5"/>
      <c r="F141" s="5"/>
      <c r="G141" s="5"/>
      <c r="H141" s="5"/>
      <c r="I141" s="5"/>
      <c r="J141" s="5"/>
      <c r="K141" s="5"/>
      <c r="L141" s="5"/>
      <c r="M141" s="5"/>
      <c r="N141" s="5"/>
      <c r="O141" s="5"/>
      <c r="P141" s="5"/>
      <c r="Q141" s="5"/>
      <c r="R141" s="5"/>
      <c r="S141" s="5"/>
      <c r="T141" s="5"/>
      <c r="U141" s="5"/>
    </row>
    <row r="142" spans="1:21" ht="12.75" customHeight="1">
      <c r="A142" s="5"/>
      <c r="B142" s="5"/>
      <c r="C142" s="5"/>
      <c r="D142" s="5"/>
      <c r="E142" s="5"/>
      <c r="F142" s="5"/>
      <c r="G142" s="5"/>
      <c r="H142" s="5"/>
      <c r="I142" s="5"/>
      <c r="J142" s="5"/>
      <c r="K142" s="5"/>
      <c r="L142" s="5"/>
      <c r="M142" s="5"/>
      <c r="N142" s="5"/>
      <c r="O142" s="5"/>
      <c r="P142" s="5"/>
      <c r="Q142" s="5"/>
      <c r="R142" s="5"/>
      <c r="S142" s="5"/>
      <c r="T142" s="5"/>
      <c r="U142" s="5"/>
    </row>
    <row r="143" spans="1:21" ht="12.75" customHeight="1">
      <c r="A143" s="5"/>
      <c r="B143" s="5"/>
      <c r="C143" s="5"/>
      <c r="D143" s="5"/>
      <c r="E143" s="5"/>
      <c r="F143" s="5"/>
      <c r="G143" s="5"/>
      <c r="H143" s="5"/>
      <c r="I143" s="5"/>
      <c r="J143" s="5"/>
      <c r="K143" s="5"/>
      <c r="L143" s="5"/>
      <c r="M143" s="5"/>
      <c r="N143" s="5"/>
      <c r="O143" s="5"/>
      <c r="P143" s="5"/>
      <c r="Q143" s="5"/>
      <c r="R143" s="5"/>
      <c r="S143" s="5"/>
      <c r="T143" s="5"/>
      <c r="U143" s="5"/>
    </row>
    <row r="144" spans="1:21" ht="12.75" customHeight="1">
      <c r="A144" s="5"/>
      <c r="B144" s="5"/>
      <c r="C144" s="5"/>
      <c r="D144" s="5"/>
      <c r="E144" s="5"/>
      <c r="F144" s="5"/>
      <c r="G144" s="5"/>
      <c r="H144" s="5"/>
      <c r="I144" s="5"/>
      <c r="J144" s="5"/>
      <c r="K144" s="5"/>
      <c r="L144" s="5"/>
      <c r="M144" s="5"/>
      <c r="N144" s="5"/>
      <c r="O144" s="5"/>
      <c r="P144" s="5"/>
      <c r="Q144" s="5"/>
      <c r="R144" s="5"/>
      <c r="S144" s="5"/>
      <c r="T144" s="5"/>
      <c r="U144" s="5"/>
    </row>
    <row r="145" spans="1:21" ht="12.75" customHeight="1">
      <c r="A145" s="5"/>
      <c r="B145" s="5"/>
      <c r="C145" s="5"/>
      <c r="D145" s="5"/>
      <c r="E145" s="5"/>
      <c r="F145" s="5"/>
      <c r="G145" s="5"/>
      <c r="H145" s="5"/>
      <c r="I145" s="5"/>
      <c r="J145" s="5"/>
      <c r="K145" s="5"/>
      <c r="L145" s="5"/>
      <c r="M145" s="5"/>
      <c r="N145" s="5"/>
      <c r="O145" s="5"/>
      <c r="P145" s="5"/>
      <c r="Q145" s="5"/>
      <c r="R145" s="5"/>
      <c r="S145" s="5"/>
      <c r="T145" s="5"/>
      <c r="U145" s="5"/>
    </row>
    <row r="146" spans="1:21" ht="12.75" customHeight="1">
      <c r="A146" s="5"/>
      <c r="B146" s="5"/>
      <c r="C146" s="5"/>
      <c r="D146" s="5"/>
      <c r="E146" s="5"/>
      <c r="F146" s="5"/>
      <c r="G146" s="5"/>
      <c r="H146" s="5"/>
      <c r="I146" s="5"/>
      <c r="J146" s="5"/>
      <c r="K146" s="5"/>
      <c r="L146" s="5"/>
      <c r="M146" s="5"/>
      <c r="N146" s="5"/>
      <c r="O146" s="5"/>
      <c r="P146" s="5"/>
      <c r="Q146" s="5"/>
      <c r="R146" s="5"/>
      <c r="S146" s="5"/>
      <c r="T146" s="5"/>
      <c r="U146" s="5"/>
    </row>
    <row r="147" spans="1:21" ht="12.75" customHeight="1">
      <c r="A147" s="5"/>
      <c r="B147" s="5"/>
      <c r="C147" s="5"/>
      <c r="D147" s="5"/>
      <c r="E147" s="5"/>
      <c r="F147" s="5"/>
      <c r="G147" s="5"/>
      <c r="H147" s="5"/>
      <c r="I147" s="5"/>
      <c r="J147" s="5"/>
      <c r="K147" s="5"/>
      <c r="L147" s="5"/>
      <c r="M147" s="5"/>
      <c r="N147" s="5"/>
      <c r="O147" s="5"/>
      <c r="P147" s="5"/>
      <c r="Q147" s="5"/>
      <c r="R147" s="5"/>
      <c r="S147" s="5"/>
      <c r="T147" s="5"/>
      <c r="U147" s="5"/>
    </row>
    <row r="148" spans="1:21" ht="12.75" customHeight="1">
      <c r="A148" s="5"/>
      <c r="B148" s="5"/>
      <c r="C148" s="5"/>
      <c r="D148" s="5"/>
      <c r="E148" s="5"/>
      <c r="F148" s="5"/>
      <c r="G148" s="5"/>
      <c r="H148" s="5"/>
      <c r="I148" s="5"/>
      <c r="J148" s="5"/>
      <c r="K148" s="5"/>
      <c r="L148" s="5"/>
      <c r="M148" s="5"/>
      <c r="N148" s="5"/>
      <c r="O148" s="5"/>
      <c r="P148" s="5"/>
      <c r="Q148" s="5"/>
      <c r="R148" s="5"/>
      <c r="S148" s="5"/>
      <c r="T148" s="5"/>
      <c r="U148" s="5"/>
    </row>
    <row r="149" spans="1:21" ht="12.75" customHeight="1">
      <c r="A149" s="5"/>
      <c r="B149" s="5"/>
      <c r="C149" s="5"/>
      <c r="D149" s="5"/>
      <c r="E149" s="5"/>
      <c r="F149" s="5"/>
      <c r="G149" s="5"/>
      <c r="H149" s="5"/>
      <c r="I149" s="5"/>
      <c r="J149" s="5"/>
      <c r="K149" s="5"/>
      <c r="L149" s="5"/>
      <c r="M149" s="5"/>
      <c r="N149" s="5"/>
      <c r="O149" s="5"/>
      <c r="P149" s="5"/>
      <c r="Q149" s="5"/>
      <c r="R149" s="5"/>
      <c r="S149" s="5"/>
      <c r="T149" s="5"/>
      <c r="U149" s="5"/>
    </row>
    <row r="150" spans="1:21" ht="12.75" customHeight="1">
      <c r="A150" s="5"/>
      <c r="B150" s="5"/>
      <c r="C150" s="5"/>
      <c r="D150" s="5"/>
      <c r="E150" s="5"/>
      <c r="F150" s="5"/>
      <c r="G150" s="5"/>
      <c r="H150" s="5"/>
      <c r="I150" s="5"/>
      <c r="J150" s="5"/>
      <c r="K150" s="5"/>
      <c r="L150" s="5"/>
      <c r="M150" s="5"/>
      <c r="N150" s="5"/>
      <c r="O150" s="5"/>
      <c r="P150" s="5"/>
      <c r="Q150" s="5"/>
      <c r="R150" s="5"/>
      <c r="S150" s="5"/>
      <c r="T150" s="5"/>
      <c r="U150" s="5"/>
    </row>
    <row r="151" spans="1:21" ht="12.75" customHeight="1">
      <c r="A151" s="5"/>
      <c r="B151" s="5"/>
      <c r="C151" s="5"/>
      <c r="D151" s="5"/>
      <c r="E151" s="5"/>
      <c r="F151" s="5"/>
      <c r="G151" s="5"/>
      <c r="H151" s="5"/>
      <c r="I151" s="5"/>
      <c r="J151" s="5"/>
      <c r="K151" s="5"/>
      <c r="L151" s="5"/>
      <c r="M151" s="5"/>
      <c r="N151" s="5"/>
      <c r="O151" s="5"/>
      <c r="P151" s="5"/>
      <c r="Q151" s="5"/>
      <c r="R151" s="5"/>
      <c r="S151" s="5"/>
      <c r="T151" s="5"/>
      <c r="U151" s="5"/>
    </row>
    <row r="152" spans="1:21" ht="12.75" customHeight="1">
      <c r="A152" s="5"/>
      <c r="B152" s="5"/>
      <c r="C152" s="5"/>
      <c r="D152" s="5"/>
      <c r="E152" s="5"/>
      <c r="F152" s="5"/>
      <c r="G152" s="5"/>
      <c r="H152" s="5"/>
      <c r="I152" s="5"/>
      <c r="J152" s="5"/>
      <c r="K152" s="5"/>
      <c r="L152" s="5"/>
      <c r="M152" s="5"/>
      <c r="N152" s="5"/>
      <c r="O152" s="5"/>
      <c r="P152" s="5"/>
      <c r="Q152" s="5"/>
      <c r="R152" s="5"/>
      <c r="S152" s="5"/>
      <c r="T152" s="5"/>
      <c r="U152" s="5"/>
    </row>
    <row r="153" spans="1:21" ht="12.75" customHeight="1">
      <c r="A153" s="5"/>
      <c r="B153" s="5"/>
      <c r="C153" s="5"/>
      <c r="D153" s="5"/>
      <c r="E153" s="5"/>
      <c r="F153" s="5"/>
      <c r="G153" s="5"/>
      <c r="H153" s="5"/>
      <c r="I153" s="5"/>
      <c r="J153" s="5"/>
      <c r="K153" s="5"/>
      <c r="L153" s="5"/>
      <c r="M153" s="5"/>
      <c r="N153" s="5"/>
      <c r="O153" s="5"/>
      <c r="P153" s="5"/>
      <c r="Q153" s="5"/>
      <c r="R153" s="5"/>
      <c r="S153" s="5"/>
      <c r="T153" s="5"/>
      <c r="U153" s="5"/>
    </row>
    <row r="154" spans="1:21" ht="12.75" customHeight="1">
      <c r="A154" s="5"/>
      <c r="B154" s="5"/>
      <c r="C154" s="5"/>
      <c r="D154" s="5"/>
      <c r="E154" s="5"/>
      <c r="F154" s="5"/>
      <c r="G154" s="5"/>
      <c r="H154" s="5"/>
      <c r="I154" s="5"/>
      <c r="J154" s="5"/>
      <c r="K154" s="5"/>
      <c r="L154" s="5"/>
      <c r="M154" s="5"/>
      <c r="N154" s="5"/>
      <c r="O154" s="5"/>
      <c r="P154" s="5"/>
      <c r="Q154" s="5"/>
      <c r="R154" s="5"/>
      <c r="S154" s="5"/>
      <c r="T154" s="5"/>
      <c r="U154" s="5"/>
    </row>
    <row r="155" spans="1:21" ht="12.75" customHeight="1">
      <c r="A155" s="5"/>
      <c r="B155" s="5"/>
      <c r="C155" s="5"/>
      <c r="D155" s="5"/>
      <c r="E155" s="5"/>
      <c r="F155" s="5"/>
      <c r="G155" s="5"/>
      <c r="H155" s="5"/>
      <c r="I155" s="5"/>
      <c r="J155" s="5"/>
      <c r="K155" s="5"/>
      <c r="L155" s="5"/>
      <c r="M155" s="5"/>
      <c r="N155" s="5"/>
      <c r="O155" s="5"/>
      <c r="P155" s="5"/>
      <c r="Q155" s="5"/>
      <c r="R155" s="5"/>
      <c r="S155" s="5"/>
      <c r="T155" s="5"/>
      <c r="U155" s="5"/>
    </row>
    <row r="156" spans="1:21" ht="12.75" customHeight="1">
      <c r="A156" s="5"/>
      <c r="B156" s="5"/>
      <c r="C156" s="5"/>
      <c r="D156" s="5"/>
      <c r="E156" s="5"/>
      <c r="F156" s="5"/>
      <c r="G156" s="5"/>
      <c r="H156" s="5"/>
      <c r="I156" s="5"/>
      <c r="J156" s="5"/>
      <c r="K156" s="5"/>
      <c r="L156" s="5"/>
      <c r="M156" s="5"/>
      <c r="N156" s="5"/>
      <c r="O156" s="5"/>
      <c r="P156" s="5"/>
      <c r="Q156" s="5"/>
      <c r="R156" s="5"/>
      <c r="S156" s="5"/>
      <c r="T156" s="5"/>
      <c r="U156" s="5"/>
    </row>
    <row r="157" spans="1:21" ht="12.75" customHeight="1">
      <c r="A157" s="5"/>
      <c r="B157" s="5"/>
      <c r="C157" s="5"/>
      <c r="D157" s="5"/>
      <c r="E157" s="5"/>
      <c r="F157" s="5"/>
      <c r="G157" s="5"/>
      <c r="H157" s="5"/>
      <c r="I157" s="5"/>
      <c r="J157" s="5"/>
      <c r="K157" s="5"/>
      <c r="L157" s="5"/>
      <c r="M157" s="5"/>
      <c r="N157" s="5"/>
      <c r="O157" s="5"/>
      <c r="P157" s="5"/>
      <c r="Q157" s="5"/>
      <c r="R157" s="5"/>
      <c r="S157" s="5"/>
      <c r="T157" s="5"/>
      <c r="U157" s="5"/>
    </row>
    <row r="158" spans="1:21" ht="12.75" customHeight="1">
      <c r="A158" s="5"/>
      <c r="B158" s="5"/>
      <c r="C158" s="5"/>
      <c r="D158" s="5"/>
      <c r="E158" s="5"/>
      <c r="F158" s="5"/>
      <c r="G158" s="5"/>
      <c r="H158" s="5"/>
      <c r="I158" s="5"/>
      <c r="J158" s="5"/>
      <c r="K158" s="5"/>
      <c r="L158" s="5"/>
      <c r="M158" s="5"/>
      <c r="N158" s="5"/>
      <c r="O158" s="5"/>
      <c r="P158" s="5"/>
      <c r="Q158" s="5"/>
      <c r="R158" s="5"/>
      <c r="S158" s="5"/>
      <c r="T158" s="5"/>
      <c r="U158" s="5"/>
    </row>
    <row r="159" spans="1:21" ht="12.75" customHeight="1">
      <c r="A159" s="5"/>
      <c r="B159" s="5"/>
      <c r="C159" s="5"/>
      <c r="D159" s="5"/>
      <c r="E159" s="5"/>
      <c r="F159" s="5"/>
      <c r="G159" s="5"/>
      <c r="H159" s="5"/>
      <c r="I159" s="5"/>
      <c r="J159" s="5"/>
      <c r="K159" s="5"/>
      <c r="L159" s="5"/>
      <c r="M159" s="5"/>
      <c r="N159" s="5"/>
      <c r="O159" s="5"/>
      <c r="P159" s="5"/>
      <c r="Q159" s="5"/>
      <c r="R159" s="5"/>
      <c r="S159" s="5"/>
      <c r="T159" s="5"/>
      <c r="U159" s="5"/>
    </row>
    <row r="160" spans="1:21" ht="12.75" customHeight="1">
      <c r="A160" s="5"/>
      <c r="B160" s="5"/>
      <c r="C160" s="5"/>
      <c r="D160" s="5"/>
      <c r="E160" s="5"/>
      <c r="F160" s="5"/>
      <c r="G160" s="5"/>
      <c r="H160" s="5"/>
      <c r="I160" s="5"/>
      <c r="J160" s="5"/>
      <c r="K160" s="5"/>
      <c r="L160" s="5"/>
      <c r="M160" s="5"/>
      <c r="N160" s="5"/>
      <c r="O160" s="5"/>
      <c r="P160" s="5"/>
      <c r="Q160" s="5"/>
      <c r="R160" s="5"/>
      <c r="S160" s="5"/>
      <c r="T160" s="5"/>
      <c r="U160" s="5"/>
    </row>
    <row r="161" spans="1:21" ht="12.75" customHeight="1">
      <c r="A161" s="5"/>
      <c r="B161" s="5"/>
      <c r="C161" s="5"/>
      <c r="D161" s="5"/>
      <c r="E161" s="5"/>
      <c r="F161" s="5"/>
      <c r="G161" s="5"/>
      <c r="H161" s="5"/>
      <c r="I161" s="5"/>
      <c r="J161" s="5"/>
      <c r="K161" s="5"/>
      <c r="L161" s="5"/>
      <c r="M161" s="5"/>
      <c r="N161" s="5"/>
      <c r="O161" s="5"/>
      <c r="P161" s="5"/>
      <c r="Q161" s="5"/>
      <c r="R161" s="5"/>
      <c r="S161" s="5"/>
      <c r="T161" s="5"/>
      <c r="U161" s="5"/>
    </row>
    <row r="162" spans="1:21" ht="12.75" customHeight="1">
      <c r="A162" s="5"/>
      <c r="B162" s="5"/>
      <c r="C162" s="5"/>
      <c r="D162" s="5"/>
      <c r="E162" s="5"/>
      <c r="F162" s="5"/>
      <c r="G162" s="5"/>
      <c r="H162" s="5"/>
      <c r="I162" s="5"/>
      <c r="J162" s="5"/>
      <c r="K162" s="5"/>
      <c r="L162" s="5"/>
      <c r="M162" s="5"/>
      <c r="N162" s="5"/>
      <c r="O162" s="5"/>
      <c r="P162" s="5"/>
      <c r="Q162" s="5"/>
      <c r="R162" s="5"/>
      <c r="S162" s="5"/>
      <c r="T162" s="5"/>
      <c r="U162" s="5"/>
    </row>
    <row r="163" spans="1:21" ht="12.75" customHeight="1">
      <c r="A163" s="5"/>
      <c r="B163" s="5"/>
      <c r="C163" s="5"/>
      <c r="D163" s="5"/>
      <c r="E163" s="5"/>
      <c r="F163" s="5"/>
      <c r="G163" s="5"/>
      <c r="H163" s="5"/>
      <c r="I163" s="5"/>
      <c r="J163" s="5"/>
      <c r="K163" s="5"/>
      <c r="L163" s="5"/>
      <c r="M163" s="5"/>
      <c r="N163" s="5"/>
      <c r="O163" s="5"/>
      <c r="P163" s="5"/>
      <c r="Q163" s="5"/>
      <c r="R163" s="5"/>
      <c r="S163" s="5"/>
      <c r="T163" s="5"/>
      <c r="U163" s="5"/>
    </row>
    <row r="164" spans="1:21" ht="12.75" customHeight="1">
      <c r="A164" s="5"/>
      <c r="B164" s="5"/>
      <c r="C164" s="5"/>
      <c r="D164" s="5"/>
      <c r="E164" s="5"/>
      <c r="F164" s="5"/>
      <c r="G164" s="5"/>
      <c r="H164" s="5"/>
      <c r="I164" s="5"/>
      <c r="J164" s="5"/>
      <c r="K164" s="5"/>
      <c r="L164" s="5"/>
      <c r="M164" s="5"/>
      <c r="N164" s="5"/>
      <c r="O164" s="5"/>
      <c r="P164" s="5"/>
      <c r="Q164" s="5"/>
      <c r="R164" s="5"/>
      <c r="S164" s="5"/>
      <c r="T164" s="5"/>
      <c r="U164" s="5"/>
    </row>
    <row r="165" spans="1:21" ht="12.75" customHeight="1">
      <c r="A165" s="5"/>
      <c r="B165" s="5"/>
      <c r="C165" s="5"/>
      <c r="D165" s="5"/>
      <c r="E165" s="5"/>
      <c r="F165" s="5"/>
      <c r="G165" s="5"/>
      <c r="H165" s="5"/>
      <c r="I165" s="5"/>
      <c r="J165" s="5"/>
      <c r="K165" s="5"/>
      <c r="L165" s="5"/>
      <c r="M165" s="5"/>
      <c r="N165" s="5"/>
      <c r="O165" s="5"/>
      <c r="P165" s="5"/>
      <c r="Q165" s="5"/>
      <c r="R165" s="5"/>
      <c r="S165" s="5"/>
      <c r="T165" s="5"/>
      <c r="U165" s="5"/>
    </row>
    <row r="166" spans="1:21" ht="12.75" customHeight="1">
      <c r="A166" s="5"/>
      <c r="B166" s="5"/>
      <c r="C166" s="5"/>
      <c r="D166" s="5"/>
      <c r="E166" s="5"/>
      <c r="F166" s="5"/>
      <c r="G166" s="5"/>
      <c r="H166" s="5"/>
      <c r="I166" s="5"/>
      <c r="J166" s="5"/>
      <c r="K166" s="5"/>
      <c r="L166" s="5"/>
      <c r="M166" s="5"/>
      <c r="N166" s="5"/>
      <c r="O166" s="5"/>
      <c r="P166" s="5"/>
      <c r="Q166" s="5"/>
      <c r="R166" s="5"/>
      <c r="S166" s="5"/>
      <c r="T166" s="5"/>
      <c r="U166" s="5"/>
    </row>
    <row r="167" spans="1:21" ht="12.75" customHeight="1">
      <c r="A167" s="5"/>
      <c r="B167" s="5"/>
      <c r="C167" s="5"/>
      <c r="D167" s="5"/>
      <c r="E167" s="5"/>
      <c r="F167" s="5"/>
      <c r="G167" s="5"/>
      <c r="H167" s="5"/>
      <c r="I167" s="5"/>
      <c r="J167" s="5"/>
      <c r="K167" s="5"/>
      <c r="L167" s="5"/>
      <c r="M167" s="5"/>
      <c r="N167" s="5"/>
      <c r="O167" s="5"/>
      <c r="P167" s="5"/>
      <c r="Q167" s="5"/>
      <c r="R167" s="5"/>
      <c r="S167" s="5"/>
      <c r="T167" s="5"/>
      <c r="U167" s="5"/>
    </row>
    <row r="168" spans="1:21" ht="12.75" customHeight="1">
      <c r="A168" s="5"/>
      <c r="B168" s="5"/>
      <c r="C168" s="5"/>
      <c r="D168" s="5"/>
      <c r="E168" s="5"/>
      <c r="F168" s="5"/>
      <c r="G168" s="5"/>
      <c r="H168" s="5"/>
      <c r="I168" s="5"/>
      <c r="J168" s="5"/>
      <c r="K168" s="5"/>
      <c r="L168" s="5"/>
      <c r="M168" s="5"/>
      <c r="N168" s="5"/>
      <c r="O168" s="5"/>
      <c r="P168" s="5"/>
      <c r="Q168" s="5"/>
      <c r="R168" s="5"/>
      <c r="S168" s="5"/>
      <c r="T168" s="5"/>
      <c r="U168" s="5"/>
    </row>
    <row r="169" spans="1:21" ht="12.75" customHeight="1">
      <c r="A169" s="5"/>
      <c r="B169" s="5"/>
      <c r="C169" s="5"/>
      <c r="D169" s="5"/>
      <c r="E169" s="5"/>
      <c r="F169" s="5"/>
      <c r="G169" s="5"/>
      <c r="H169" s="5"/>
      <c r="I169" s="5"/>
      <c r="J169" s="5"/>
      <c r="K169" s="5"/>
      <c r="L169" s="5"/>
      <c r="M169" s="5"/>
      <c r="N169" s="5"/>
      <c r="O169" s="5"/>
      <c r="P169" s="5"/>
      <c r="Q169" s="5"/>
      <c r="R169" s="5"/>
      <c r="S169" s="5"/>
      <c r="T169" s="5"/>
      <c r="U169" s="5"/>
    </row>
    <row r="170" spans="1:21" ht="12.75" customHeight="1">
      <c r="A170" s="5"/>
      <c r="B170" s="5"/>
      <c r="C170" s="5"/>
      <c r="D170" s="5"/>
      <c r="E170" s="5"/>
      <c r="F170" s="5"/>
      <c r="G170" s="5"/>
      <c r="H170" s="5"/>
      <c r="I170" s="5"/>
      <c r="J170" s="5"/>
      <c r="K170" s="5"/>
      <c r="L170" s="5"/>
      <c r="M170" s="5"/>
      <c r="N170" s="5"/>
      <c r="O170" s="5"/>
      <c r="P170" s="5"/>
      <c r="Q170" s="5"/>
      <c r="R170" s="5"/>
      <c r="S170" s="5"/>
      <c r="T170" s="5"/>
      <c r="U170" s="5"/>
    </row>
    <row r="171" spans="1:21" ht="12.75" customHeight="1">
      <c r="A171" s="5"/>
      <c r="B171" s="5"/>
      <c r="C171" s="5"/>
      <c r="D171" s="5"/>
      <c r="E171" s="5"/>
      <c r="F171" s="5"/>
      <c r="G171" s="5"/>
      <c r="H171" s="5"/>
      <c r="I171" s="5"/>
      <c r="J171" s="5"/>
      <c r="K171" s="5"/>
      <c r="L171" s="5"/>
      <c r="M171" s="5"/>
      <c r="N171" s="5"/>
      <c r="O171" s="5"/>
      <c r="P171" s="5"/>
      <c r="Q171" s="5"/>
      <c r="R171" s="5"/>
      <c r="S171" s="5"/>
      <c r="T171" s="5"/>
      <c r="U171" s="5"/>
    </row>
    <row r="172" spans="1:21" ht="12.75" customHeight="1">
      <c r="A172" s="5"/>
      <c r="B172" s="5"/>
      <c r="C172" s="5"/>
      <c r="D172" s="5"/>
      <c r="E172" s="5"/>
      <c r="F172" s="5"/>
      <c r="G172" s="5"/>
      <c r="H172" s="5"/>
      <c r="I172" s="5"/>
      <c r="J172" s="5"/>
      <c r="K172" s="5"/>
      <c r="L172" s="5"/>
      <c r="M172" s="5"/>
      <c r="N172" s="5"/>
      <c r="O172" s="5"/>
      <c r="P172" s="5"/>
      <c r="Q172" s="5"/>
      <c r="R172" s="5"/>
      <c r="S172" s="5"/>
      <c r="T172" s="5"/>
      <c r="U172" s="5"/>
    </row>
    <row r="173" spans="1:21" ht="12.75" customHeight="1">
      <c r="A173" s="5"/>
      <c r="B173" s="5"/>
      <c r="C173" s="5"/>
      <c r="D173" s="5"/>
      <c r="E173" s="5"/>
      <c r="F173" s="5"/>
      <c r="G173" s="5"/>
      <c r="H173" s="5"/>
      <c r="I173" s="5"/>
      <c r="J173" s="5"/>
      <c r="K173" s="5"/>
      <c r="L173" s="5"/>
      <c r="M173" s="5"/>
      <c r="N173" s="5"/>
      <c r="O173" s="5"/>
      <c r="P173" s="5"/>
      <c r="Q173" s="5"/>
      <c r="R173" s="5"/>
      <c r="S173" s="5"/>
      <c r="T173" s="5"/>
      <c r="U173" s="5"/>
    </row>
    <row r="174" spans="1:21" ht="12.75" customHeight="1">
      <c r="A174" s="5"/>
      <c r="B174" s="5"/>
      <c r="C174" s="5"/>
      <c r="D174" s="5"/>
      <c r="E174" s="5"/>
      <c r="F174" s="5"/>
      <c r="G174" s="5"/>
      <c r="H174" s="5"/>
      <c r="I174" s="5"/>
      <c r="J174" s="5"/>
      <c r="K174" s="5"/>
      <c r="L174" s="5"/>
      <c r="M174" s="5"/>
      <c r="N174" s="5"/>
      <c r="O174" s="5"/>
      <c r="P174" s="5"/>
      <c r="Q174" s="5"/>
      <c r="R174" s="5"/>
      <c r="S174" s="5"/>
      <c r="T174" s="5"/>
      <c r="U174" s="5"/>
    </row>
    <row r="175" spans="1:21" ht="12.75" customHeight="1">
      <c r="A175" s="5"/>
      <c r="B175" s="5"/>
      <c r="C175" s="5"/>
      <c r="D175" s="5"/>
      <c r="E175" s="5"/>
      <c r="F175" s="5"/>
      <c r="G175" s="5"/>
      <c r="H175" s="5"/>
      <c r="I175" s="5"/>
      <c r="J175" s="5"/>
      <c r="K175" s="5"/>
      <c r="L175" s="5"/>
      <c r="M175" s="5"/>
      <c r="N175" s="5"/>
      <c r="O175" s="5"/>
      <c r="P175" s="5"/>
      <c r="Q175" s="5"/>
      <c r="R175" s="5"/>
      <c r="S175" s="5"/>
      <c r="T175" s="5"/>
      <c r="U175" s="5"/>
    </row>
    <row r="176" spans="1:21" ht="12.75" customHeight="1">
      <c r="A176" s="5"/>
      <c r="B176" s="5"/>
      <c r="C176" s="5"/>
      <c r="D176" s="5"/>
      <c r="E176" s="5"/>
      <c r="F176" s="5"/>
      <c r="G176" s="5"/>
      <c r="H176" s="5"/>
      <c r="I176" s="5"/>
      <c r="J176" s="5"/>
      <c r="K176" s="5"/>
      <c r="L176" s="5"/>
      <c r="M176" s="5"/>
      <c r="N176" s="5"/>
      <c r="O176" s="5"/>
      <c r="P176" s="5"/>
      <c r="Q176" s="5"/>
      <c r="R176" s="5"/>
      <c r="S176" s="5"/>
      <c r="T176" s="5"/>
      <c r="U176" s="5"/>
    </row>
    <row r="177" spans="1:21" ht="12.75" customHeight="1">
      <c r="A177" s="5"/>
      <c r="B177" s="5"/>
      <c r="C177" s="5"/>
      <c r="D177" s="5"/>
      <c r="E177" s="5"/>
      <c r="F177" s="5"/>
      <c r="G177" s="5"/>
      <c r="H177" s="5"/>
      <c r="I177" s="5"/>
      <c r="J177" s="5"/>
      <c r="K177" s="5"/>
      <c r="L177" s="5"/>
      <c r="M177" s="5"/>
      <c r="N177" s="5"/>
      <c r="O177" s="5"/>
      <c r="P177" s="5"/>
      <c r="Q177" s="5"/>
      <c r="R177" s="5"/>
      <c r="S177" s="5"/>
      <c r="T177" s="5"/>
      <c r="U177" s="5"/>
    </row>
    <row r="178" spans="1:21" ht="12.75" customHeight="1">
      <c r="A178" s="5"/>
      <c r="B178" s="5"/>
      <c r="C178" s="5"/>
      <c r="D178" s="5"/>
      <c r="E178" s="5"/>
      <c r="F178" s="5"/>
      <c r="G178" s="5"/>
      <c r="H178" s="5"/>
      <c r="I178" s="5"/>
      <c r="J178" s="5"/>
      <c r="K178" s="5"/>
      <c r="L178" s="5"/>
      <c r="M178" s="5"/>
      <c r="N178" s="5"/>
      <c r="O178" s="5"/>
      <c r="P178" s="5"/>
      <c r="Q178" s="5"/>
      <c r="R178" s="5"/>
      <c r="S178" s="5"/>
      <c r="T178" s="5"/>
      <c r="U178" s="5"/>
    </row>
    <row r="179" spans="1:21" ht="12.75" customHeight="1">
      <c r="A179" s="5"/>
      <c r="B179" s="5"/>
      <c r="C179" s="5"/>
      <c r="D179" s="5"/>
      <c r="E179" s="5"/>
      <c r="F179" s="5"/>
      <c r="G179" s="5"/>
      <c r="H179" s="5"/>
      <c r="I179" s="5"/>
      <c r="J179" s="5"/>
      <c r="K179" s="5"/>
      <c r="L179" s="5"/>
      <c r="M179" s="5"/>
      <c r="N179" s="5"/>
      <c r="O179" s="5"/>
      <c r="P179" s="5"/>
      <c r="Q179" s="5"/>
      <c r="R179" s="5"/>
      <c r="S179" s="5"/>
      <c r="T179" s="5"/>
      <c r="U179" s="5"/>
    </row>
    <row r="180" spans="1:21" ht="12.75" customHeight="1">
      <c r="A180" s="5"/>
      <c r="B180" s="5"/>
      <c r="C180" s="5"/>
      <c r="D180" s="5"/>
      <c r="E180" s="5"/>
      <c r="F180" s="5"/>
      <c r="G180" s="5"/>
      <c r="H180" s="5"/>
      <c r="I180" s="5"/>
      <c r="J180" s="5"/>
      <c r="K180" s="5"/>
      <c r="L180" s="5"/>
      <c r="M180" s="5"/>
      <c r="N180" s="5"/>
      <c r="O180" s="5"/>
      <c r="P180" s="5"/>
      <c r="Q180" s="5"/>
      <c r="R180" s="5"/>
      <c r="S180" s="5"/>
      <c r="T180" s="5"/>
      <c r="U180" s="5"/>
    </row>
    <row r="181" spans="1:21" ht="12.75" customHeight="1">
      <c r="A181" s="5"/>
      <c r="B181" s="5"/>
      <c r="C181" s="5"/>
      <c r="D181" s="5"/>
      <c r="E181" s="5"/>
      <c r="F181" s="5"/>
      <c r="G181" s="5"/>
      <c r="H181" s="5"/>
      <c r="I181" s="5"/>
      <c r="J181" s="5"/>
      <c r="K181" s="5"/>
      <c r="L181" s="5"/>
      <c r="M181" s="5"/>
      <c r="N181" s="5"/>
      <c r="O181" s="5"/>
      <c r="P181" s="5"/>
      <c r="Q181" s="5"/>
      <c r="R181" s="5"/>
      <c r="S181" s="5"/>
      <c r="T181" s="5"/>
      <c r="U181" s="5"/>
    </row>
    <row r="182" spans="1:21" ht="12.75" customHeight="1">
      <c r="A182" s="5"/>
      <c r="B182" s="5"/>
      <c r="C182" s="5"/>
      <c r="D182" s="5"/>
      <c r="E182" s="5"/>
      <c r="F182" s="5"/>
      <c r="G182" s="5"/>
      <c r="H182" s="5"/>
      <c r="I182" s="5"/>
      <c r="J182" s="5"/>
      <c r="K182" s="5"/>
      <c r="L182" s="5"/>
      <c r="M182" s="5"/>
      <c r="N182" s="5"/>
      <c r="O182" s="5"/>
      <c r="P182" s="5"/>
      <c r="Q182" s="5"/>
      <c r="R182" s="5"/>
      <c r="S182" s="5"/>
      <c r="T182" s="5"/>
      <c r="U182" s="5"/>
    </row>
    <row r="183" spans="1:21" ht="12.75" customHeight="1">
      <c r="A183" s="5"/>
      <c r="B183" s="5"/>
      <c r="C183" s="5"/>
      <c r="D183" s="5"/>
      <c r="E183" s="5"/>
      <c r="F183" s="5"/>
      <c r="G183" s="5"/>
      <c r="H183" s="5"/>
      <c r="I183" s="5"/>
      <c r="J183" s="5"/>
      <c r="K183" s="5"/>
      <c r="L183" s="5"/>
      <c r="M183" s="5"/>
      <c r="N183" s="5"/>
      <c r="O183" s="5"/>
      <c r="P183" s="5"/>
      <c r="Q183" s="5"/>
      <c r="R183" s="5"/>
      <c r="S183" s="5"/>
      <c r="T183" s="5"/>
      <c r="U183" s="5"/>
    </row>
    <row r="184" spans="1:21" ht="12.75" customHeight="1">
      <c r="A184" s="5"/>
      <c r="B184" s="5"/>
      <c r="C184" s="5"/>
      <c r="D184" s="5"/>
      <c r="E184" s="5"/>
      <c r="F184" s="5"/>
      <c r="G184" s="5"/>
      <c r="H184" s="5"/>
      <c r="I184" s="5"/>
      <c r="J184" s="5"/>
      <c r="K184" s="5"/>
      <c r="L184" s="5"/>
      <c r="M184" s="5"/>
      <c r="N184" s="5"/>
      <c r="O184" s="5"/>
      <c r="P184" s="5"/>
      <c r="Q184" s="5"/>
      <c r="R184" s="5"/>
      <c r="S184" s="5"/>
      <c r="T184" s="5"/>
      <c r="U184" s="5"/>
    </row>
    <row r="185" spans="1:21" ht="12.75" customHeight="1">
      <c r="A185" s="5"/>
      <c r="B185" s="5"/>
      <c r="C185" s="5"/>
      <c r="D185" s="5"/>
      <c r="E185" s="5"/>
      <c r="F185" s="5"/>
      <c r="G185" s="5"/>
      <c r="H185" s="5"/>
      <c r="I185" s="5"/>
      <c r="J185" s="5"/>
      <c r="K185" s="5"/>
      <c r="L185" s="5"/>
      <c r="M185" s="5"/>
      <c r="N185" s="5"/>
      <c r="O185" s="5"/>
      <c r="P185" s="5"/>
      <c r="Q185" s="5"/>
      <c r="R185" s="5"/>
      <c r="S185" s="5"/>
      <c r="T185" s="5"/>
      <c r="U185" s="5"/>
    </row>
    <row r="186" spans="1:21" ht="12.75" customHeight="1">
      <c r="A186" s="5"/>
      <c r="B186" s="5"/>
      <c r="C186" s="5"/>
      <c r="D186" s="5"/>
      <c r="E186" s="5"/>
      <c r="F186" s="5"/>
      <c r="G186" s="5"/>
      <c r="H186" s="5"/>
      <c r="I186" s="5"/>
      <c r="J186" s="5"/>
      <c r="K186" s="5"/>
      <c r="L186" s="5"/>
      <c r="M186" s="5"/>
      <c r="N186" s="5"/>
      <c r="O186" s="5"/>
      <c r="P186" s="5"/>
      <c r="Q186" s="5"/>
      <c r="R186" s="5"/>
      <c r="S186" s="5"/>
      <c r="T186" s="5"/>
      <c r="U186" s="5"/>
    </row>
    <row r="187" spans="1:21" ht="12.75" customHeight="1">
      <c r="A187" s="5"/>
      <c r="B187" s="5"/>
      <c r="C187" s="5"/>
      <c r="D187" s="5"/>
      <c r="E187" s="5"/>
      <c r="F187" s="5"/>
      <c r="G187" s="5"/>
      <c r="H187" s="5"/>
      <c r="I187" s="5"/>
      <c r="J187" s="5"/>
      <c r="K187" s="5"/>
      <c r="L187" s="5"/>
      <c r="M187" s="5"/>
      <c r="N187" s="5"/>
      <c r="O187" s="5"/>
      <c r="P187" s="5"/>
      <c r="Q187" s="5"/>
      <c r="R187" s="5"/>
      <c r="S187" s="5"/>
      <c r="T187" s="5"/>
      <c r="U187" s="5"/>
    </row>
    <row r="188" spans="1:21" ht="12.75" customHeight="1">
      <c r="A188" s="5"/>
      <c r="B188" s="5"/>
      <c r="C188" s="5"/>
      <c r="D188" s="5"/>
      <c r="E188" s="5"/>
      <c r="F188" s="5"/>
      <c r="G188" s="5"/>
      <c r="H188" s="5"/>
      <c r="I188" s="5"/>
      <c r="J188" s="5"/>
      <c r="K188" s="5"/>
      <c r="L188" s="5"/>
      <c r="M188" s="5"/>
      <c r="N188" s="5"/>
      <c r="O188" s="5"/>
      <c r="P188" s="5"/>
      <c r="Q188" s="5"/>
      <c r="R188" s="5"/>
      <c r="S188" s="5"/>
      <c r="T188" s="5"/>
      <c r="U188" s="5"/>
    </row>
    <row r="189" spans="1:21" ht="12.75" customHeight="1">
      <c r="A189" s="5"/>
      <c r="B189" s="5"/>
      <c r="C189" s="5"/>
      <c r="D189" s="5"/>
      <c r="E189" s="5"/>
      <c r="F189" s="5"/>
      <c r="G189" s="5"/>
      <c r="H189" s="5"/>
      <c r="I189" s="5"/>
      <c r="J189" s="5"/>
      <c r="K189" s="5"/>
      <c r="L189" s="5"/>
      <c r="M189" s="5"/>
      <c r="N189" s="5"/>
      <c r="O189" s="5"/>
      <c r="P189" s="5"/>
      <c r="Q189" s="5"/>
      <c r="R189" s="5"/>
      <c r="S189" s="5"/>
      <c r="T189" s="5"/>
      <c r="U189" s="5"/>
    </row>
    <row r="190" spans="1:21" ht="12.75" customHeight="1">
      <c r="A190" s="5"/>
      <c r="B190" s="5"/>
      <c r="C190" s="5"/>
      <c r="D190" s="5"/>
      <c r="E190" s="5"/>
      <c r="F190" s="5"/>
      <c r="G190" s="5"/>
      <c r="H190" s="5"/>
      <c r="I190" s="5"/>
      <c r="J190" s="5"/>
      <c r="K190" s="5"/>
      <c r="L190" s="5"/>
      <c r="M190" s="5"/>
      <c r="N190" s="5"/>
      <c r="O190" s="5"/>
      <c r="P190" s="5"/>
      <c r="Q190" s="5"/>
      <c r="R190" s="5"/>
      <c r="S190" s="5"/>
      <c r="T190" s="5"/>
      <c r="U190" s="5"/>
    </row>
    <row r="191" spans="1:21" ht="12.75" customHeight="1">
      <c r="A191" s="5"/>
      <c r="B191" s="5"/>
      <c r="C191" s="5"/>
      <c r="D191" s="5"/>
      <c r="E191" s="5"/>
      <c r="F191" s="5"/>
      <c r="G191" s="5"/>
      <c r="H191" s="5"/>
      <c r="I191" s="5"/>
      <c r="J191" s="5"/>
      <c r="K191" s="5"/>
      <c r="L191" s="5"/>
      <c r="M191" s="5"/>
      <c r="N191" s="5"/>
      <c r="O191" s="5"/>
      <c r="P191" s="5"/>
      <c r="Q191" s="5"/>
      <c r="R191" s="5"/>
      <c r="S191" s="5"/>
      <c r="T191" s="5"/>
      <c r="U191" s="5"/>
    </row>
    <row r="192" spans="1:21" ht="12.75" customHeight="1">
      <c r="A192" s="5"/>
      <c r="B192" s="5"/>
      <c r="C192" s="5"/>
      <c r="D192" s="5"/>
      <c r="E192" s="5"/>
      <c r="F192" s="5"/>
      <c r="G192" s="5"/>
      <c r="H192" s="5"/>
      <c r="I192" s="5"/>
      <c r="J192" s="5"/>
      <c r="K192" s="5"/>
      <c r="L192" s="5"/>
      <c r="M192" s="5"/>
      <c r="N192" s="5"/>
      <c r="O192" s="5"/>
      <c r="P192" s="5"/>
      <c r="Q192" s="5"/>
      <c r="R192" s="5"/>
      <c r="S192" s="5"/>
      <c r="T192" s="5"/>
      <c r="U192" s="5"/>
    </row>
    <row r="193" spans="1:21" ht="12.75" customHeight="1">
      <c r="A193" s="5"/>
      <c r="B193" s="5"/>
      <c r="C193" s="5"/>
      <c r="D193" s="5"/>
      <c r="E193" s="5"/>
      <c r="F193" s="5"/>
      <c r="G193" s="5"/>
      <c r="H193" s="5"/>
      <c r="I193" s="5"/>
      <c r="J193" s="5"/>
      <c r="K193" s="5"/>
      <c r="L193" s="5"/>
      <c r="M193" s="5"/>
      <c r="N193" s="5"/>
      <c r="O193" s="5"/>
      <c r="P193" s="5"/>
      <c r="Q193" s="5"/>
      <c r="R193" s="5"/>
      <c r="S193" s="5"/>
      <c r="T193" s="5"/>
      <c r="U193" s="5"/>
    </row>
    <row r="194" spans="1:21" ht="12.75" customHeight="1">
      <c r="A194" s="5"/>
      <c r="B194" s="5"/>
      <c r="C194" s="5"/>
      <c r="D194" s="5"/>
      <c r="E194" s="5"/>
      <c r="F194" s="5"/>
      <c r="G194" s="5"/>
      <c r="H194" s="5"/>
      <c r="I194" s="5"/>
      <c r="J194" s="5"/>
      <c r="K194" s="5"/>
      <c r="L194" s="5"/>
      <c r="M194" s="5"/>
      <c r="N194" s="5"/>
      <c r="O194" s="5"/>
      <c r="P194" s="5"/>
      <c r="Q194" s="5"/>
      <c r="R194" s="5"/>
      <c r="S194" s="5"/>
      <c r="T194" s="5"/>
      <c r="U194" s="5"/>
    </row>
    <row r="195" spans="1:21" ht="12.75" customHeight="1">
      <c r="A195" s="5"/>
      <c r="B195" s="5"/>
      <c r="C195" s="5"/>
      <c r="D195" s="5"/>
      <c r="E195" s="5"/>
      <c r="F195" s="5"/>
      <c r="G195" s="5"/>
      <c r="H195" s="5"/>
      <c r="I195" s="5"/>
      <c r="J195" s="5"/>
      <c r="K195" s="5"/>
      <c r="L195" s="5"/>
      <c r="M195" s="5"/>
      <c r="N195" s="5"/>
      <c r="O195" s="5"/>
      <c r="P195" s="5"/>
      <c r="Q195" s="5"/>
      <c r="R195" s="5"/>
      <c r="S195" s="5"/>
      <c r="T195" s="5"/>
      <c r="U195" s="5"/>
    </row>
    <row r="196" spans="1:21" ht="12.75" customHeight="1">
      <c r="A196" s="5"/>
      <c r="B196" s="5"/>
      <c r="C196" s="5"/>
      <c r="D196" s="5"/>
      <c r="E196" s="5"/>
      <c r="F196" s="5"/>
      <c r="G196" s="5"/>
      <c r="H196" s="5"/>
      <c r="I196" s="5"/>
      <c r="J196" s="5"/>
      <c r="K196" s="5"/>
      <c r="L196" s="5"/>
      <c r="M196" s="5"/>
      <c r="N196" s="5"/>
      <c r="O196" s="5"/>
      <c r="P196" s="5"/>
      <c r="Q196" s="5"/>
      <c r="R196" s="5"/>
      <c r="S196" s="5"/>
      <c r="T196" s="5"/>
      <c r="U196" s="5"/>
    </row>
    <row r="197" spans="1:21" ht="12.75" customHeight="1">
      <c r="A197" s="5"/>
      <c r="B197" s="5"/>
      <c r="C197" s="5"/>
      <c r="D197" s="5"/>
      <c r="E197" s="5"/>
      <c r="F197" s="5"/>
      <c r="G197" s="5"/>
      <c r="H197" s="5"/>
      <c r="I197" s="5"/>
      <c r="J197" s="5"/>
      <c r="K197" s="5"/>
      <c r="L197" s="5"/>
      <c r="M197" s="5"/>
      <c r="N197" s="5"/>
      <c r="O197" s="5"/>
      <c r="P197" s="5"/>
      <c r="Q197" s="5"/>
      <c r="R197" s="5"/>
      <c r="S197" s="5"/>
      <c r="T197" s="5"/>
      <c r="U197" s="5"/>
    </row>
    <row r="198" spans="1:21" ht="12.75" customHeight="1">
      <c r="A198" s="5"/>
      <c r="B198" s="5"/>
      <c r="C198" s="5"/>
      <c r="D198" s="5"/>
      <c r="E198" s="5"/>
      <c r="F198" s="5"/>
      <c r="G198" s="5"/>
      <c r="H198" s="5"/>
      <c r="I198" s="5"/>
      <c r="J198" s="5"/>
      <c r="K198" s="5"/>
      <c r="L198" s="5"/>
      <c r="M198" s="5"/>
      <c r="N198" s="5"/>
      <c r="O198" s="5"/>
      <c r="P198" s="5"/>
      <c r="Q198" s="5"/>
      <c r="R198" s="5"/>
      <c r="S198" s="5"/>
      <c r="T198" s="5"/>
      <c r="U198" s="5"/>
    </row>
    <row r="199" spans="1:21" ht="12.75" customHeight="1">
      <c r="A199" s="5"/>
      <c r="B199" s="5"/>
      <c r="C199" s="5"/>
      <c r="D199" s="5"/>
      <c r="E199" s="5"/>
      <c r="F199" s="5"/>
      <c r="G199" s="5"/>
      <c r="H199" s="5"/>
      <c r="I199" s="5"/>
      <c r="J199" s="5"/>
      <c r="K199" s="5"/>
      <c r="L199" s="5"/>
      <c r="M199" s="5"/>
      <c r="N199" s="5"/>
      <c r="O199" s="5"/>
      <c r="P199" s="5"/>
      <c r="Q199" s="5"/>
      <c r="R199" s="5"/>
      <c r="S199" s="5"/>
      <c r="T199" s="5"/>
      <c r="U199" s="5"/>
    </row>
    <row r="200" spans="1:21" ht="12.75" customHeight="1">
      <c r="A200" s="5"/>
      <c r="B200" s="5"/>
      <c r="C200" s="5"/>
      <c r="D200" s="5"/>
      <c r="E200" s="5"/>
      <c r="F200" s="5"/>
      <c r="G200" s="5"/>
      <c r="H200" s="5"/>
      <c r="I200" s="5"/>
      <c r="J200" s="5"/>
      <c r="K200" s="5"/>
      <c r="L200" s="5"/>
      <c r="M200" s="5"/>
      <c r="N200" s="5"/>
      <c r="O200" s="5"/>
      <c r="P200" s="5"/>
      <c r="Q200" s="5"/>
      <c r="R200" s="5"/>
      <c r="S200" s="5"/>
      <c r="T200" s="5"/>
      <c r="U200" s="5"/>
    </row>
    <row r="201" spans="1:21" ht="12.75" customHeight="1">
      <c r="A201" s="5"/>
      <c r="B201" s="5"/>
      <c r="C201" s="5"/>
      <c r="D201" s="5"/>
      <c r="E201" s="5"/>
      <c r="F201" s="5"/>
      <c r="G201" s="5"/>
      <c r="H201" s="5"/>
      <c r="I201" s="5"/>
      <c r="J201" s="5"/>
      <c r="K201" s="5"/>
      <c r="L201" s="5"/>
      <c r="M201" s="5"/>
      <c r="N201" s="5"/>
      <c r="O201" s="5"/>
      <c r="P201" s="5"/>
      <c r="Q201" s="5"/>
      <c r="R201" s="5"/>
      <c r="S201" s="5"/>
      <c r="T201" s="5"/>
      <c r="U201" s="5"/>
    </row>
    <row r="202" spans="1:21" ht="12.75" customHeight="1">
      <c r="A202" s="5"/>
      <c r="B202" s="5"/>
      <c r="C202" s="5"/>
      <c r="D202" s="5"/>
      <c r="E202" s="5"/>
      <c r="F202" s="5"/>
      <c r="G202" s="5"/>
      <c r="H202" s="5"/>
      <c r="I202" s="5"/>
      <c r="J202" s="5"/>
      <c r="K202" s="5"/>
      <c r="L202" s="5"/>
      <c r="M202" s="5"/>
      <c r="N202" s="5"/>
      <c r="O202" s="5"/>
      <c r="P202" s="5"/>
      <c r="Q202" s="5"/>
      <c r="R202" s="5"/>
      <c r="S202" s="5"/>
      <c r="T202" s="5"/>
      <c r="U202" s="5"/>
    </row>
    <row r="203" spans="1:21" ht="12.75" customHeight="1">
      <c r="A203" s="5"/>
      <c r="B203" s="5"/>
      <c r="C203" s="5"/>
      <c r="D203" s="5"/>
      <c r="E203" s="5"/>
      <c r="F203" s="5"/>
      <c r="G203" s="5"/>
      <c r="H203" s="5"/>
      <c r="I203" s="5"/>
      <c r="J203" s="5"/>
      <c r="K203" s="5"/>
      <c r="L203" s="5"/>
      <c r="M203" s="5"/>
      <c r="N203" s="5"/>
      <c r="O203" s="5"/>
      <c r="P203" s="5"/>
      <c r="Q203" s="5"/>
      <c r="R203" s="5"/>
      <c r="S203" s="5"/>
      <c r="T203" s="5"/>
      <c r="U203" s="5"/>
    </row>
    <row r="204" spans="1:21" ht="12.75" customHeight="1">
      <c r="A204" s="5"/>
      <c r="B204" s="5"/>
      <c r="C204" s="5"/>
      <c r="D204" s="5"/>
      <c r="E204" s="5"/>
      <c r="F204" s="5"/>
      <c r="G204" s="5"/>
      <c r="H204" s="5"/>
      <c r="I204" s="5"/>
      <c r="J204" s="5"/>
      <c r="K204" s="5"/>
      <c r="L204" s="5"/>
      <c r="M204" s="5"/>
      <c r="N204" s="5"/>
      <c r="O204" s="5"/>
      <c r="P204" s="5"/>
      <c r="Q204" s="5"/>
      <c r="R204" s="5"/>
      <c r="S204" s="5"/>
      <c r="T204" s="5"/>
      <c r="U204" s="5"/>
    </row>
    <row r="205" spans="1:21" ht="12.75" customHeight="1">
      <c r="A205" s="5"/>
      <c r="B205" s="5"/>
      <c r="C205" s="5"/>
      <c r="D205" s="5"/>
      <c r="E205" s="5"/>
      <c r="F205" s="5"/>
      <c r="G205" s="5"/>
      <c r="H205" s="5"/>
      <c r="I205" s="5"/>
      <c r="J205" s="5"/>
      <c r="K205" s="5"/>
      <c r="L205" s="5"/>
      <c r="M205" s="5"/>
      <c r="N205" s="5"/>
      <c r="O205" s="5"/>
      <c r="P205" s="5"/>
      <c r="Q205" s="5"/>
      <c r="R205" s="5"/>
      <c r="S205" s="5"/>
      <c r="T205" s="5"/>
      <c r="U205" s="5"/>
    </row>
    <row r="206" spans="1:21" ht="12.75" customHeight="1">
      <c r="A206" s="5"/>
      <c r="B206" s="5"/>
      <c r="C206" s="5"/>
      <c r="D206" s="5"/>
      <c r="E206" s="5"/>
      <c r="F206" s="5"/>
      <c r="G206" s="5"/>
      <c r="H206" s="5"/>
      <c r="I206" s="5"/>
      <c r="J206" s="5"/>
      <c r="K206" s="5"/>
      <c r="L206" s="5"/>
      <c r="M206" s="5"/>
      <c r="N206" s="5"/>
      <c r="O206" s="5"/>
      <c r="P206" s="5"/>
      <c r="Q206" s="5"/>
      <c r="R206" s="5"/>
      <c r="S206" s="5"/>
      <c r="T206" s="5"/>
      <c r="U206" s="5"/>
    </row>
    <row r="207" spans="1:21" ht="12.75" customHeight="1">
      <c r="A207" s="5"/>
      <c r="B207" s="5"/>
      <c r="C207" s="5"/>
      <c r="D207" s="5"/>
      <c r="E207" s="5"/>
      <c r="F207" s="5"/>
      <c r="G207" s="5"/>
      <c r="H207" s="5"/>
      <c r="I207" s="5"/>
      <c r="J207" s="5"/>
      <c r="K207" s="5"/>
      <c r="L207" s="5"/>
      <c r="M207" s="5"/>
      <c r="N207" s="5"/>
      <c r="O207" s="5"/>
      <c r="P207" s="5"/>
      <c r="Q207" s="5"/>
      <c r="R207" s="5"/>
      <c r="S207" s="5"/>
      <c r="T207" s="5"/>
      <c r="U207" s="5"/>
    </row>
    <row r="208" spans="1:21" ht="12.75" customHeight="1">
      <c r="A208" s="5"/>
      <c r="B208" s="5"/>
      <c r="C208" s="5"/>
      <c r="D208" s="5"/>
      <c r="E208" s="5"/>
      <c r="F208" s="5"/>
      <c r="G208" s="5"/>
      <c r="H208" s="5"/>
      <c r="I208" s="5"/>
      <c r="J208" s="5"/>
      <c r="K208" s="5"/>
      <c r="L208" s="5"/>
      <c r="M208" s="5"/>
      <c r="N208" s="5"/>
      <c r="O208" s="5"/>
      <c r="P208" s="5"/>
      <c r="Q208" s="5"/>
      <c r="R208" s="5"/>
      <c r="S208" s="5"/>
      <c r="T208" s="5"/>
      <c r="U208" s="5"/>
    </row>
    <row r="209" spans="1:21" ht="12.75" customHeight="1">
      <c r="A209" s="5"/>
      <c r="B209" s="5"/>
      <c r="C209" s="5"/>
      <c r="D209" s="5"/>
      <c r="E209" s="5"/>
      <c r="F209" s="5"/>
      <c r="G209" s="5"/>
      <c r="H209" s="5"/>
      <c r="I209" s="5"/>
      <c r="J209" s="5"/>
      <c r="K209" s="5"/>
      <c r="L209" s="5"/>
      <c r="M209" s="5"/>
      <c r="N209" s="5"/>
      <c r="O209" s="5"/>
      <c r="P209" s="5"/>
      <c r="Q209" s="5"/>
      <c r="R209" s="5"/>
      <c r="S209" s="5"/>
      <c r="T209" s="5"/>
      <c r="U209" s="5"/>
    </row>
    <row r="210" spans="1:21" ht="12.75" customHeight="1">
      <c r="A210" s="5"/>
      <c r="B210" s="5"/>
      <c r="C210" s="5"/>
      <c r="D210" s="5"/>
      <c r="E210" s="5"/>
      <c r="F210" s="5"/>
      <c r="G210" s="5"/>
      <c r="H210" s="5"/>
      <c r="I210" s="5"/>
      <c r="J210" s="5"/>
      <c r="K210" s="5"/>
      <c r="L210" s="5"/>
      <c r="M210" s="5"/>
      <c r="N210" s="5"/>
      <c r="O210" s="5"/>
      <c r="P210" s="5"/>
      <c r="Q210" s="5"/>
      <c r="R210" s="5"/>
      <c r="S210" s="5"/>
      <c r="T210" s="5"/>
      <c r="U210" s="5"/>
    </row>
    <row r="211" spans="1:21" ht="12.75" customHeight="1">
      <c r="A211" s="5"/>
      <c r="B211" s="5"/>
      <c r="C211" s="5"/>
      <c r="D211" s="5"/>
      <c r="E211" s="5"/>
      <c r="F211" s="5"/>
      <c r="G211" s="5"/>
      <c r="H211" s="5"/>
      <c r="I211" s="5"/>
      <c r="J211" s="5"/>
      <c r="K211" s="5"/>
      <c r="L211" s="5"/>
      <c r="M211" s="5"/>
      <c r="N211" s="5"/>
      <c r="O211" s="5"/>
      <c r="P211" s="5"/>
      <c r="Q211" s="5"/>
      <c r="R211" s="5"/>
      <c r="S211" s="5"/>
      <c r="T211" s="5"/>
      <c r="U211" s="5"/>
    </row>
    <row r="212" spans="1:21" ht="12.75" customHeight="1">
      <c r="A212" s="5"/>
      <c r="B212" s="5"/>
      <c r="C212" s="5"/>
      <c r="D212" s="5"/>
      <c r="E212" s="5"/>
      <c r="F212" s="5"/>
      <c r="G212" s="5"/>
      <c r="H212" s="5"/>
      <c r="I212" s="5"/>
      <c r="J212" s="5"/>
      <c r="K212" s="5"/>
      <c r="L212" s="5"/>
      <c r="M212" s="5"/>
      <c r="N212" s="5"/>
      <c r="O212" s="5"/>
      <c r="P212" s="5"/>
      <c r="Q212" s="5"/>
      <c r="R212" s="5"/>
      <c r="S212" s="5"/>
      <c r="T212" s="5"/>
      <c r="U212" s="5"/>
    </row>
    <row r="213" spans="1:21" ht="12.75" customHeight="1">
      <c r="A213" s="5"/>
      <c r="B213" s="5"/>
      <c r="C213" s="5"/>
      <c r="D213" s="5"/>
      <c r="E213" s="5"/>
      <c r="F213" s="5"/>
      <c r="G213" s="5"/>
      <c r="H213" s="5"/>
      <c r="I213" s="5"/>
      <c r="J213" s="5"/>
      <c r="K213" s="5"/>
      <c r="L213" s="5"/>
      <c r="M213" s="5"/>
      <c r="N213" s="5"/>
      <c r="O213" s="5"/>
      <c r="P213" s="5"/>
      <c r="Q213" s="5"/>
      <c r="R213" s="5"/>
      <c r="S213" s="5"/>
      <c r="T213" s="5"/>
      <c r="U213" s="5"/>
    </row>
    <row r="214" spans="1:21" ht="12.75" customHeight="1">
      <c r="A214" s="5"/>
      <c r="B214" s="5"/>
      <c r="C214" s="5"/>
      <c r="D214" s="5"/>
      <c r="E214" s="5"/>
      <c r="F214" s="5"/>
      <c r="G214" s="5"/>
      <c r="H214" s="5"/>
      <c r="I214" s="5"/>
      <c r="J214" s="5"/>
      <c r="K214" s="5"/>
      <c r="L214" s="5"/>
      <c r="M214" s="5"/>
      <c r="N214" s="5"/>
      <c r="O214" s="5"/>
      <c r="P214" s="5"/>
      <c r="Q214" s="5"/>
      <c r="R214" s="5"/>
      <c r="S214" s="5"/>
      <c r="T214" s="5"/>
      <c r="U214" s="5"/>
    </row>
    <row r="215" spans="1:21" ht="12.75" customHeight="1">
      <c r="A215" s="5"/>
      <c r="B215" s="5"/>
      <c r="C215" s="5"/>
      <c r="D215" s="5"/>
      <c r="E215" s="5"/>
      <c r="F215" s="5"/>
      <c r="G215" s="5"/>
      <c r="H215" s="5"/>
      <c r="I215" s="5"/>
      <c r="J215" s="5"/>
      <c r="K215" s="5"/>
      <c r="L215" s="5"/>
      <c r="M215" s="5"/>
      <c r="N215" s="5"/>
      <c r="O215" s="5"/>
      <c r="P215" s="5"/>
      <c r="Q215" s="5"/>
      <c r="R215" s="5"/>
      <c r="S215" s="5"/>
      <c r="T215" s="5"/>
      <c r="U215" s="5"/>
    </row>
    <row r="216" spans="1:21" ht="12.75" customHeight="1">
      <c r="A216" s="5"/>
      <c r="B216" s="5"/>
      <c r="C216" s="5"/>
      <c r="D216" s="5"/>
      <c r="E216" s="5"/>
      <c r="F216" s="5"/>
      <c r="G216" s="5"/>
      <c r="H216" s="5"/>
      <c r="I216" s="5"/>
      <c r="J216" s="5"/>
      <c r="K216" s="5"/>
      <c r="L216" s="5"/>
      <c r="M216" s="5"/>
      <c r="N216" s="5"/>
      <c r="O216" s="5"/>
      <c r="P216" s="5"/>
      <c r="Q216" s="5"/>
      <c r="R216" s="5"/>
      <c r="S216" s="5"/>
      <c r="T216" s="5"/>
      <c r="U216" s="5"/>
    </row>
    <row r="217" spans="1:21" ht="12.75" customHeight="1">
      <c r="A217" s="5"/>
      <c r="B217" s="5"/>
      <c r="C217" s="5"/>
      <c r="D217" s="5"/>
      <c r="E217" s="5"/>
      <c r="F217" s="5"/>
      <c r="G217" s="5"/>
      <c r="H217" s="5"/>
      <c r="I217" s="5"/>
      <c r="J217" s="5"/>
      <c r="K217" s="5"/>
      <c r="L217" s="5"/>
      <c r="M217" s="5"/>
      <c r="N217" s="5"/>
      <c r="O217" s="5"/>
      <c r="P217" s="5"/>
      <c r="Q217" s="5"/>
      <c r="R217" s="5"/>
      <c r="S217" s="5"/>
      <c r="T217" s="5"/>
      <c r="U217" s="5"/>
    </row>
    <row r="218" spans="1:21" ht="12.75" customHeight="1">
      <c r="A218" s="5"/>
      <c r="B218" s="5"/>
      <c r="C218" s="5"/>
      <c r="D218" s="5"/>
      <c r="E218" s="5"/>
      <c r="F218" s="5"/>
      <c r="G218" s="5"/>
      <c r="H218" s="5"/>
      <c r="I218" s="5"/>
      <c r="J218" s="5"/>
      <c r="K218" s="5"/>
      <c r="L218" s="5"/>
      <c r="M218" s="5"/>
      <c r="N218" s="5"/>
      <c r="O218" s="5"/>
      <c r="P218" s="5"/>
      <c r="Q218" s="5"/>
      <c r="R218" s="5"/>
      <c r="S218" s="5"/>
      <c r="T218" s="5"/>
      <c r="U218" s="5"/>
    </row>
    <row r="219" spans="1:21" ht="12.75" customHeight="1">
      <c r="A219" s="5"/>
      <c r="B219" s="5"/>
      <c r="C219" s="5"/>
      <c r="D219" s="5"/>
      <c r="E219" s="5"/>
      <c r="F219" s="5"/>
      <c r="G219" s="5"/>
      <c r="H219" s="5"/>
      <c r="I219" s="5"/>
      <c r="J219" s="5"/>
      <c r="K219" s="5"/>
      <c r="L219" s="5"/>
      <c r="M219" s="5"/>
      <c r="N219" s="5"/>
      <c r="O219" s="5"/>
      <c r="P219" s="5"/>
      <c r="Q219" s="5"/>
      <c r="R219" s="5"/>
      <c r="S219" s="5"/>
      <c r="T219" s="5"/>
      <c r="U219" s="5"/>
    </row>
    <row r="220" spans="1:21" ht="12.75" customHeight="1">
      <c r="A220" s="5"/>
      <c r="B220" s="5"/>
      <c r="C220" s="5"/>
      <c r="D220" s="5"/>
      <c r="E220" s="5"/>
      <c r="F220" s="5"/>
      <c r="G220" s="5"/>
      <c r="H220" s="5"/>
      <c r="I220" s="5"/>
      <c r="J220" s="5"/>
      <c r="K220" s="5"/>
      <c r="L220" s="5"/>
      <c r="M220" s="5"/>
      <c r="N220" s="5"/>
      <c r="O220" s="5"/>
      <c r="P220" s="5"/>
      <c r="Q220" s="5"/>
      <c r="R220" s="5"/>
      <c r="S220" s="5"/>
      <c r="T220" s="5"/>
      <c r="U220" s="5"/>
    </row>
    <row r="221" spans="1:21" ht="12.75" customHeight="1">
      <c r="A221" s="5"/>
      <c r="B221" s="5"/>
      <c r="C221" s="5"/>
      <c r="D221" s="5"/>
      <c r="E221" s="5"/>
      <c r="F221" s="5"/>
      <c r="G221" s="5"/>
      <c r="H221" s="5"/>
      <c r="I221" s="5"/>
      <c r="J221" s="5"/>
      <c r="K221" s="5"/>
      <c r="L221" s="5"/>
      <c r="M221" s="5"/>
      <c r="N221" s="5"/>
      <c r="O221" s="5"/>
      <c r="P221" s="5"/>
      <c r="Q221" s="5"/>
      <c r="R221" s="5"/>
      <c r="S221" s="5"/>
      <c r="T221" s="5"/>
      <c r="U221" s="5"/>
    </row>
    <row r="222" spans="1:21" ht="12.75" customHeight="1">
      <c r="A222" s="5"/>
      <c r="B222" s="5"/>
      <c r="C222" s="5"/>
      <c r="D222" s="5"/>
      <c r="E222" s="5"/>
      <c r="F222" s="5"/>
      <c r="G222" s="5"/>
      <c r="H222" s="5"/>
      <c r="I222" s="5"/>
      <c r="J222" s="5"/>
      <c r="K222" s="5"/>
      <c r="L222" s="5"/>
      <c r="M222" s="5"/>
      <c r="N222" s="5"/>
      <c r="O222" s="5"/>
      <c r="P222" s="5"/>
      <c r="Q222" s="5"/>
      <c r="R222" s="5"/>
      <c r="S222" s="5"/>
      <c r="T222" s="5"/>
      <c r="U222" s="5"/>
    </row>
    <row r="223" spans="1:21" ht="12.75" customHeight="1">
      <c r="A223" s="5"/>
      <c r="B223" s="5"/>
      <c r="C223" s="5"/>
      <c r="D223" s="5"/>
      <c r="E223" s="5"/>
      <c r="F223" s="5"/>
      <c r="G223" s="5"/>
      <c r="H223" s="5"/>
      <c r="I223" s="5"/>
      <c r="J223" s="5"/>
      <c r="K223" s="5"/>
      <c r="L223" s="5"/>
      <c r="M223" s="5"/>
      <c r="N223" s="5"/>
      <c r="O223" s="5"/>
      <c r="P223" s="5"/>
      <c r="Q223" s="5"/>
      <c r="R223" s="5"/>
      <c r="S223" s="5"/>
      <c r="T223" s="5"/>
      <c r="U223" s="5"/>
    </row>
    <row r="224" spans="1:21" ht="12.75" customHeight="1">
      <c r="A224" s="5"/>
      <c r="B224" s="5"/>
      <c r="C224" s="5"/>
      <c r="D224" s="5"/>
      <c r="E224" s="5"/>
      <c r="F224" s="5"/>
      <c r="G224" s="5"/>
      <c r="H224" s="5"/>
      <c r="I224" s="5"/>
      <c r="J224" s="5"/>
      <c r="K224" s="5"/>
      <c r="L224" s="5"/>
      <c r="M224" s="5"/>
      <c r="N224" s="5"/>
      <c r="O224" s="5"/>
      <c r="P224" s="5"/>
      <c r="Q224" s="5"/>
      <c r="R224" s="5"/>
      <c r="S224" s="5"/>
      <c r="T224" s="5"/>
      <c r="U224" s="5"/>
    </row>
    <row r="225" spans="1:21" ht="12.75" customHeight="1">
      <c r="A225" s="5"/>
      <c r="B225" s="5"/>
      <c r="C225" s="5"/>
      <c r="D225" s="5"/>
      <c r="E225" s="5"/>
      <c r="F225" s="5"/>
      <c r="G225" s="5"/>
      <c r="H225" s="5"/>
      <c r="I225" s="5"/>
      <c r="J225" s="5"/>
      <c r="K225" s="5"/>
      <c r="L225" s="5"/>
      <c r="M225" s="5"/>
      <c r="N225" s="5"/>
      <c r="O225" s="5"/>
      <c r="P225" s="5"/>
      <c r="Q225" s="5"/>
      <c r="R225" s="5"/>
      <c r="S225" s="5"/>
      <c r="T225" s="5"/>
      <c r="U225" s="5"/>
    </row>
    <row r="226" spans="1:21" ht="15.75" customHeight="1"/>
    <row r="227" spans="1:21" ht="15.75" customHeight="1"/>
    <row r="228" spans="1:21" ht="15.75" customHeight="1"/>
    <row r="229" spans="1:21" ht="15.75" customHeight="1"/>
    <row r="230" spans="1:21" ht="15.75" customHeight="1"/>
    <row r="231" spans="1:21" ht="15.75" customHeight="1"/>
    <row r="232" spans="1:21" ht="15.75" customHeight="1"/>
    <row r="233" spans="1:21" ht="15.75" customHeight="1"/>
    <row r="234" spans="1:21" ht="15.75" customHeight="1"/>
    <row r="235" spans="1:21" ht="15.75" customHeight="1"/>
    <row r="236" spans="1:21" ht="15.75" customHeight="1"/>
    <row r="237" spans="1:21" ht="15.75" customHeight="1"/>
    <row r="238" spans="1:21" ht="15.75" customHeight="1"/>
    <row r="239" spans="1:21" ht="15.75" customHeight="1"/>
    <row r="240" spans="1:21"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4:F14"/>
    <mergeCell ref="A15:D15"/>
    <mergeCell ref="A1:F1"/>
    <mergeCell ref="A2:F2"/>
    <mergeCell ref="A3:F3"/>
    <mergeCell ref="A11:F11"/>
    <mergeCell ref="A12:F12"/>
  </mergeCells>
  <printOptions horizontalCentered="1"/>
  <pageMargins left="0.19685039370078741" right="0.19685039370078741" top="0.64" bottom="0.3" header="0" footer="0"/>
  <pageSetup paperSize="9" scale="83" orientation="landscape" r:id="rId1"/>
  <headerFooter>
    <oddHeader>&amp;R&amp;P</oddHeader>
    <oddFooter>&amp;L0070C0 SCCAT/CFIC/SECOFC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U1003"/>
  <sheetViews>
    <sheetView showGridLines="0" view="pageBreakPreview" topLeftCell="A22" zoomScale="60" zoomScaleNormal="100" workbookViewId="0">
      <selection activeCell="H22" sqref="H1:L1048576"/>
    </sheetView>
  </sheetViews>
  <sheetFormatPr defaultColWidth="12.5703125" defaultRowHeight="15" customHeight="1"/>
  <cols>
    <col min="1" max="1" width="5.7109375" customWidth="1"/>
    <col min="2" max="2" width="50.7109375" customWidth="1"/>
    <col min="3" max="6" width="14.28515625" customWidth="1"/>
    <col min="7" max="7" width="2.85546875" customWidth="1"/>
    <col min="8" max="21" width="8.5703125" customWidth="1"/>
  </cols>
  <sheetData>
    <row r="1" spans="1:7" ht="20.25" customHeight="1">
      <c r="A1" s="669" t="str">
        <f>Resumo!A1</f>
        <v xml:space="preserve">TRIBUNAL REGIONAL ELEITORAL DO PARANÁ </v>
      </c>
      <c r="B1" s="605"/>
      <c r="C1" s="605"/>
      <c r="D1" s="605"/>
      <c r="E1" s="605"/>
      <c r="F1" s="605"/>
      <c r="G1" s="605"/>
    </row>
    <row r="2" spans="1:7" ht="15" customHeight="1">
      <c r="A2" s="664" t="str">
        <f>Resumo!A2</f>
        <v>Planilha de Custos e Formação de Preços - Estimativa TRE-PR</v>
      </c>
      <c r="B2" s="605"/>
      <c r="C2" s="605"/>
      <c r="D2" s="605"/>
      <c r="E2" s="605"/>
      <c r="F2" s="605"/>
      <c r="G2" s="605"/>
    </row>
    <row r="3" spans="1:7" ht="15.75" customHeight="1">
      <c r="A3" s="665" t="s">
        <v>199</v>
      </c>
      <c r="B3" s="605"/>
      <c r="C3" s="605"/>
      <c r="D3" s="605"/>
      <c r="E3" s="605"/>
      <c r="F3" s="605"/>
      <c r="G3" s="605"/>
    </row>
    <row r="4" spans="1:7" ht="12.75" customHeight="1">
      <c r="A4" s="5"/>
      <c r="B4" s="5"/>
      <c r="C4" s="5"/>
      <c r="D4" s="5"/>
      <c r="E4" s="5"/>
      <c r="F4" s="5"/>
      <c r="G4" s="5"/>
    </row>
    <row r="5" spans="1:7" ht="12.75" customHeight="1">
      <c r="A5" s="5"/>
      <c r="B5" s="134"/>
      <c r="C5" s="135"/>
      <c r="D5" s="134"/>
      <c r="E5" s="159" t="str">
        <f>Resumo!R5</f>
        <v>PAD:</v>
      </c>
      <c r="F5" s="132" t="str">
        <f>Resumo!S5</f>
        <v>14903/2020</v>
      </c>
      <c r="G5" s="5"/>
    </row>
    <row r="6" spans="1:7" ht="12.75" customHeight="1">
      <c r="A6" s="5"/>
      <c r="B6" s="134"/>
      <c r="C6" s="135"/>
      <c r="D6" s="134"/>
      <c r="E6" s="159" t="str">
        <f>Resumo!R6</f>
        <v>Licitação:</v>
      </c>
      <c r="F6" s="132">
        <f>Resumo!S6</f>
        <v>0</v>
      </c>
      <c r="G6" s="5"/>
    </row>
    <row r="7" spans="1:7" ht="12.75" customHeight="1">
      <c r="A7" s="5"/>
      <c r="B7" s="135"/>
      <c r="C7" s="136"/>
      <c r="D7" s="135"/>
      <c r="E7" s="160" t="str">
        <f>Resumo!R7</f>
        <v>Data da Proposta:</v>
      </c>
      <c r="F7" s="132">
        <f>Resumo!S7</f>
        <v>0</v>
      </c>
      <c r="G7" s="5"/>
    </row>
    <row r="8" spans="1:7" ht="12.75" customHeight="1">
      <c r="A8" s="5"/>
      <c r="B8" s="135"/>
      <c r="C8" s="136"/>
      <c r="D8" s="135"/>
      <c r="E8" s="60"/>
      <c r="F8" s="161"/>
      <c r="G8" s="5"/>
    </row>
    <row r="9" spans="1:7" ht="12.75" customHeight="1">
      <c r="A9" s="670" t="str">
        <f>Resumo!A9</f>
        <v xml:space="preserve">EMPRESA </v>
      </c>
      <c r="B9" s="609"/>
      <c r="C9" s="609"/>
      <c r="D9" s="609"/>
      <c r="E9" s="609"/>
      <c r="F9" s="609"/>
      <c r="G9" s="609"/>
    </row>
    <row r="10" spans="1:7" ht="12.75" customHeight="1">
      <c r="A10" s="671" t="str">
        <f>Resumo!A10</f>
        <v>CNPJ</v>
      </c>
      <c r="B10" s="612"/>
      <c r="C10" s="612"/>
      <c r="D10" s="612"/>
      <c r="E10" s="612"/>
      <c r="F10" s="612"/>
      <c r="G10" s="612"/>
    </row>
    <row r="11" spans="1:7" ht="12.75" customHeight="1">
      <c r="A11" s="5"/>
      <c r="B11" s="8"/>
      <c r="C11" s="8"/>
      <c r="D11" s="8"/>
      <c r="E11" s="8"/>
      <c r="F11" s="8"/>
      <c r="G11" s="5"/>
    </row>
    <row r="12" spans="1:7" ht="25.5" customHeight="1">
      <c r="A12" s="668" t="s">
        <v>200</v>
      </c>
      <c r="B12" s="628"/>
      <c r="C12" s="628"/>
      <c r="D12" s="628"/>
      <c r="E12" s="628"/>
      <c r="F12" s="628"/>
      <c r="G12" s="628"/>
    </row>
    <row r="13" spans="1:7" ht="12.75" customHeight="1">
      <c r="A13" s="162"/>
      <c r="B13" s="162"/>
      <c r="C13" s="162"/>
      <c r="D13" s="162"/>
      <c r="E13" s="162"/>
      <c r="F13" s="162"/>
      <c r="G13" s="162"/>
    </row>
    <row r="14" spans="1:7" ht="15.75" customHeight="1">
      <c r="A14" s="163" t="s">
        <v>201</v>
      </c>
      <c r="B14" s="163"/>
      <c r="C14" s="163"/>
      <c r="D14" s="163"/>
      <c r="E14" s="139"/>
      <c r="F14" s="139"/>
      <c r="G14" s="163"/>
    </row>
    <row r="15" spans="1:7" ht="36">
      <c r="A15" s="140" t="s">
        <v>44</v>
      </c>
      <c r="B15" s="140" t="s">
        <v>202</v>
      </c>
      <c r="C15" s="140" t="s">
        <v>182</v>
      </c>
      <c r="D15" s="140" t="s">
        <v>203</v>
      </c>
      <c r="E15" s="164" t="s">
        <v>204</v>
      </c>
      <c r="F15" s="141" t="s">
        <v>185</v>
      </c>
      <c r="G15" s="5"/>
    </row>
    <row r="16" spans="1:7" ht="12.75">
      <c r="A16" s="144">
        <v>1</v>
      </c>
      <c r="B16" s="165" t="s">
        <v>205</v>
      </c>
      <c r="C16" s="146" t="s">
        <v>206</v>
      </c>
      <c r="D16" s="166">
        <v>150</v>
      </c>
      <c r="E16" s="76"/>
      <c r="F16" s="167">
        <f t="shared" ref="F16:F17" si="0">D16*E16</f>
        <v>0</v>
      </c>
      <c r="G16" s="5"/>
    </row>
    <row r="17" spans="1:21" ht="12.75">
      <c r="A17" s="150">
        <v>2</v>
      </c>
      <c r="B17" s="168" t="s">
        <v>207</v>
      </c>
      <c r="C17" s="150" t="s">
        <v>206</v>
      </c>
      <c r="D17" s="150">
        <v>150</v>
      </c>
      <c r="E17" s="76"/>
      <c r="F17" s="34">
        <f t="shared" si="0"/>
        <v>0</v>
      </c>
      <c r="G17" s="5"/>
    </row>
    <row r="18" spans="1:21">
      <c r="A18" s="144">
        <v>3</v>
      </c>
      <c r="B18" s="29" t="s">
        <v>208</v>
      </c>
      <c r="C18" s="146" t="s">
        <v>191</v>
      </c>
      <c r="D18" s="166">
        <v>12</v>
      </c>
      <c r="E18" s="76"/>
      <c r="F18" s="33">
        <f t="shared" ref="F18:F20" si="1">ROUND((D18*E18),2)</f>
        <v>0</v>
      </c>
      <c r="G18" s="5"/>
      <c r="H18" s="5"/>
      <c r="I18" s="149"/>
      <c r="J18" s="2"/>
      <c r="K18" s="2"/>
      <c r="L18" s="2"/>
      <c r="M18" s="2"/>
      <c r="N18" s="2"/>
      <c r="O18" s="2"/>
      <c r="P18" s="2"/>
      <c r="Q18" s="2"/>
      <c r="R18" s="2"/>
      <c r="S18" s="2"/>
      <c r="T18" s="2"/>
      <c r="U18" s="2"/>
    </row>
    <row r="19" spans="1:21" ht="25.5">
      <c r="A19" s="150">
        <v>4</v>
      </c>
      <c r="B19" s="168" t="s">
        <v>209</v>
      </c>
      <c r="C19" s="150" t="s">
        <v>191</v>
      </c>
      <c r="D19" s="150">
        <v>3</v>
      </c>
      <c r="E19" s="76"/>
      <c r="F19" s="34">
        <f t="shared" si="1"/>
        <v>0</v>
      </c>
      <c r="G19" s="5"/>
      <c r="H19" s="5"/>
      <c r="I19" s="149"/>
      <c r="J19" s="2"/>
      <c r="K19" s="2"/>
      <c r="L19" s="2"/>
      <c r="M19" s="2"/>
      <c r="N19" s="2"/>
      <c r="O19" s="2"/>
      <c r="P19" s="2"/>
      <c r="Q19" s="2"/>
      <c r="R19" s="2"/>
      <c r="S19" s="2"/>
      <c r="T19" s="2"/>
      <c r="U19" s="2"/>
    </row>
    <row r="20" spans="1:21" ht="25.5">
      <c r="A20" s="144">
        <v>5</v>
      </c>
      <c r="B20" s="29" t="s">
        <v>210</v>
      </c>
      <c r="C20" s="146" t="s">
        <v>191</v>
      </c>
      <c r="D20" s="166">
        <v>3</v>
      </c>
      <c r="E20" s="76"/>
      <c r="F20" s="347">
        <f t="shared" si="1"/>
        <v>0</v>
      </c>
      <c r="G20" s="5"/>
      <c r="H20" s="5"/>
      <c r="I20" s="149"/>
      <c r="J20" s="2"/>
      <c r="K20" s="2"/>
      <c r="L20" s="2"/>
      <c r="M20" s="2"/>
      <c r="N20" s="2"/>
      <c r="O20" s="2"/>
      <c r="P20" s="2"/>
      <c r="Q20" s="2"/>
      <c r="R20" s="2"/>
      <c r="S20" s="2"/>
      <c r="T20" s="2"/>
      <c r="U20" s="2"/>
    </row>
    <row r="21" spans="1:21">
      <c r="A21" s="312"/>
      <c r="B21" s="313"/>
      <c r="C21" s="359"/>
      <c r="D21" s="360"/>
      <c r="E21" s="339" t="s">
        <v>155</v>
      </c>
      <c r="F21" s="362">
        <f>SUM(F16:F20)</f>
        <v>0</v>
      </c>
      <c r="G21" s="5"/>
      <c r="H21" s="5"/>
      <c r="I21" s="149"/>
      <c r="J21" s="2"/>
      <c r="K21" s="2"/>
      <c r="L21" s="2"/>
      <c r="M21" s="2"/>
      <c r="N21" s="2"/>
      <c r="O21" s="2"/>
      <c r="P21" s="2"/>
      <c r="Q21" s="2"/>
      <c r="R21" s="2"/>
      <c r="S21" s="2"/>
      <c r="T21" s="2"/>
      <c r="U21" s="2"/>
    </row>
    <row r="22" spans="1:21">
      <c r="A22" s="312"/>
      <c r="B22" s="313"/>
      <c r="C22" s="359"/>
      <c r="D22" s="360"/>
      <c r="E22" s="339"/>
      <c r="F22" s="361"/>
      <c r="G22" s="5"/>
      <c r="H22" s="5"/>
      <c r="I22" s="149"/>
      <c r="J22" s="2"/>
      <c r="K22" s="2"/>
      <c r="L22" s="2"/>
      <c r="M22" s="2"/>
      <c r="N22" s="2"/>
      <c r="O22" s="2"/>
      <c r="P22" s="2"/>
      <c r="Q22" s="2"/>
      <c r="R22" s="2"/>
      <c r="S22" s="2"/>
      <c r="T22" s="2"/>
      <c r="U22" s="2"/>
    </row>
    <row r="23" spans="1:21" ht="15.75">
      <c r="A23" s="163" t="s">
        <v>211</v>
      </c>
      <c r="B23" s="163"/>
      <c r="C23" s="163"/>
      <c r="D23" s="163"/>
      <c r="E23" s="139"/>
      <c r="F23" s="139"/>
      <c r="G23" s="163"/>
    </row>
    <row r="24" spans="1:21" ht="36">
      <c r="A24" s="140" t="s">
        <v>44</v>
      </c>
      <c r="B24" s="140" t="s">
        <v>202</v>
      </c>
      <c r="C24" s="169" t="s">
        <v>182</v>
      </c>
      <c r="D24" s="169" t="s">
        <v>203</v>
      </c>
      <c r="E24" s="164" t="s">
        <v>204</v>
      </c>
      <c r="F24" s="164" t="s">
        <v>185</v>
      </c>
      <c r="G24" s="5"/>
    </row>
    <row r="25" spans="1:21" ht="12.75">
      <c r="A25" s="144">
        <v>1</v>
      </c>
      <c r="B25" s="165" t="s">
        <v>212</v>
      </c>
      <c r="C25" s="146" t="s">
        <v>213</v>
      </c>
      <c r="D25" s="166">
        <v>400</v>
      </c>
      <c r="E25" s="76"/>
      <c r="F25" s="167">
        <f t="shared" ref="F25:F66" si="2">ROUND((D25*E25),2)</f>
        <v>0</v>
      </c>
      <c r="G25" s="5"/>
      <c r="H25" s="5"/>
    </row>
    <row r="26" spans="1:21" ht="12.75">
      <c r="A26" s="150">
        <f t="shared" ref="A26:A66" si="3">A25+1</f>
        <v>2</v>
      </c>
      <c r="B26" s="170" t="s">
        <v>214</v>
      </c>
      <c r="C26" s="171" t="s">
        <v>215</v>
      </c>
      <c r="D26" s="172">
        <v>3000</v>
      </c>
      <c r="E26" s="76"/>
      <c r="F26" s="173">
        <f t="shared" si="2"/>
        <v>0</v>
      </c>
      <c r="G26" s="5"/>
      <c r="H26" s="5"/>
    </row>
    <row r="27" spans="1:21" ht="12.75">
      <c r="A27" s="144">
        <f t="shared" si="3"/>
        <v>3</v>
      </c>
      <c r="B27" s="165" t="s">
        <v>216</v>
      </c>
      <c r="C27" s="146" t="s">
        <v>217</v>
      </c>
      <c r="D27" s="166">
        <v>150</v>
      </c>
      <c r="E27" s="76"/>
      <c r="F27" s="167">
        <f t="shared" si="2"/>
        <v>0</v>
      </c>
      <c r="G27" s="5"/>
      <c r="H27" s="5"/>
    </row>
    <row r="28" spans="1:21" ht="12.75">
      <c r="A28" s="150">
        <f t="shared" si="3"/>
        <v>4</v>
      </c>
      <c r="B28" s="170" t="s">
        <v>218</v>
      </c>
      <c r="C28" s="171" t="s">
        <v>219</v>
      </c>
      <c r="D28" s="172">
        <v>30</v>
      </c>
      <c r="E28" s="76"/>
      <c r="F28" s="173">
        <f t="shared" si="2"/>
        <v>0</v>
      </c>
      <c r="G28" s="5"/>
      <c r="H28" s="5"/>
    </row>
    <row r="29" spans="1:21" ht="12.75">
      <c r="A29" s="144">
        <f t="shared" si="3"/>
        <v>5</v>
      </c>
      <c r="B29" s="165" t="s">
        <v>220</v>
      </c>
      <c r="C29" s="146" t="s">
        <v>219</v>
      </c>
      <c r="D29" s="166">
        <v>15</v>
      </c>
      <c r="E29" s="76"/>
      <c r="F29" s="167">
        <f t="shared" si="2"/>
        <v>0</v>
      </c>
      <c r="G29" s="5"/>
      <c r="H29" s="5"/>
    </row>
    <row r="30" spans="1:21" ht="12.75">
      <c r="A30" s="150">
        <f t="shared" si="3"/>
        <v>6</v>
      </c>
      <c r="B30" s="170" t="s">
        <v>221</v>
      </c>
      <c r="C30" s="171" t="s">
        <v>219</v>
      </c>
      <c r="D30" s="172">
        <v>20</v>
      </c>
      <c r="E30" s="76"/>
      <c r="F30" s="173">
        <f t="shared" si="2"/>
        <v>0</v>
      </c>
      <c r="G30" s="5"/>
      <c r="H30" s="5"/>
    </row>
    <row r="31" spans="1:21" ht="12.75">
      <c r="A31" s="144">
        <f t="shared" si="3"/>
        <v>7</v>
      </c>
      <c r="B31" s="165" t="s">
        <v>222</v>
      </c>
      <c r="C31" s="146" t="s">
        <v>219</v>
      </c>
      <c r="D31" s="166">
        <v>50</v>
      </c>
      <c r="E31" s="76"/>
      <c r="F31" s="167">
        <f t="shared" si="2"/>
        <v>0</v>
      </c>
      <c r="G31" s="5"/>
      <c r="H31" s="5"/>
    </row>
    <row r="32" spans="1:21" ht="12.75">
      <c r="A32" s="150">
        <f t="shared" si="3"/>
        <v>8</v>
      </c>
      <c r="B32" s="170" t="s">
        <v>223</v>
      </c>
      <c r="C32" s="171" t="s">
        <v>219</v>
      </c>
      <c r="D32" s="172">
        <v>10</v>
      </c>
      <c r="E32" s="76"/>
      <c r="F32" s="173">
        <f t="shared" si="2"/>
        <v>0</v>
      </c>
      <c r="G32" s="5"/>
      <c r="H32" s="5"/>
    </row>
    <row r="33" spans="1:8" ht="12.75">
      <c r="A33" s="144">
        <f t="shared" si="3"/>
        <v>9</v>
      </c>
      <c r="B33" s="165" t="s">
        <v>224</v>
      </c>
      <c r="C33" s="146" t="s">
        <v>219</v>
      </c>
      <c r="D33" s="166">
        <v>30</v>
      </c>
      <c r="E33" s="76"/>
      <c r="F33" s="167">
        <f t="shared" si="2"/>
        <v>0</v>
      </c>
      <c r="G33" s="5"/>
      <c r="H33" s="5"/>
    </row>
    <row r="34" spans="1:8" ht="12.75">
      <c r="A34" s="150">
        <f t="shared" si="3"/>
        <v>10</v>
      </c>
      <c r="B34" s="170" t="s">
        <v>225</v>
      </c>
      <c r="C34" s="171" t="s">
        <v>219</v>
      </c>
      <c r="D34" s="172">
        <v>15</v>
      </c>
      <c r="E34" s="76"/>
      <c r="F34" s="173">
        <f t="shared" si="2"/>
        <v>0</v>
      </c>
      <c r="H34" s="5"/>
    </row>
    <row r="35" spans="1:8" ht="12.75">
      <c r="A35" s="144">
        <f t="shared" si="3"/>
        <v>11</v>
      </c>
      <c r="B35" s="165" t="s">
        <v>226</v>
      </c>
      <c r="C35" s="146" t="s">
        <v>219</v>
      </c>
      <c r="D35" s="166">
        <v>15</v>
      </c>
      <c r="E35" s="76"/>
      <c r="F35" s="167">
        <f t="shared" si="2"/>
        <v>0</v>
      </c>
      <c r="H35" s="5"/>
    </row>
    <row r="36" spans="1:8" ht="12.75">
      <c r="A36" s="150">
        <f t="shared" si="3"/>
        <v>12</v>
      </c>
      <c r="B36" s="170" t="s">
        <v>227</v>
      </c>
      <c r="C36" s="171" t="s">
        <v>219</v>
      </c>
      <c r="D36" s="172">
        <v>7</v>
      </c>
      <c r="E36" s="76"/>
      <c r="F36" s="173">
        <f t="shared" si="2"/>
        <v>0</v>
      </c>
      <c r="G36" s="5"/>
      <c r="H36" s="5"/>
    </row>
    <row r="37" spans="1:8" ht="12.75">
      <c r="A37" s="144">
        <f t="shared" si="3"/>
        <v>13</v>
      </c>
      <c r="B37" s="174" t="s">
        <v>228</v>
      </c>
      <c r="C37" s="175" t="s">
        <v>219</v>
      </c>
      <c r="D37" s="166">
        <v>30</v>
      </c>
      <c r="E37" s="76"/>
      <c r="F37" s="167">
        <f t="shared" si="2"/>
        <v>0</v>
      </c>
      <c r="H37" s="5"/>
    </row>
    <row r="38" spans="1:8" ht="12.75">
      <c r="A38" s="150">
        <f t="shared" si="3"/>
        <v>14</v>
      </c>
      <c r="B38" s="170" t="s">
        <v>229</v>
      </c>
      <c r="C38" s="171" t="s">
        <v>219</v>
      </c>
      <c r="D38" s="172">
        <v>15</v>
      </c>
      <c r="E38" s="76"/>
      <c r="F38" s="173">
        <f t="shared" si="2"/>
        <v>0</v>
      </c>
      <c r="G38" s="5"/>
      <c r="H38" s="5"/>
    </row>
    <row r="39" spans="1:8" ht="12.75">
      <c r="A39" s="144">
        <f t="shared" si="3"/>
        <v>15</v>
      </c>
      <c r="B39" s="165" t="s">
        <v>230</v>
      </c>
      <c r="C39" s="146" t="s">
        <v>219</v>
      </c>
      <c r="D39" s="166">
        <v>15</v>
      </c>
      <c r="E39" s="76"/>
      <c r="F39" s="167">
        <f t="shared" si="2"/>
        <v>0</v>
      </c>
      <c r="G39" s="5"/>
      <c r="H39" s="5"/>
    </row>
    <row r="40" spans="1:8" ht="12.75">
      <c r="A40" s="150">
        <f t="shared" si="3"/>
        <v>16</v>
      </c>
      <c r="B40" s="170" t="s">
        <v>231</v>
      </c>
      <c r="C40" s="171" t="s">
        <v>219</v>
      </c>
      <c r="D40" s="172">
        <v>30</v>
      </c>
      <c r="E40" s="76"/>
      <c r="F40" s="173">
        <f t="shared" si="2"/>
        <v>0</v>
      </c>
      <c r="G40" s="5"/>
      <c r="H40" s="5"/>
    </row>
    <row r="41" spans="1:8" ht="12.75">
      <c r="A41" s="144">
        <f t="shared" si="3"/>
        <v>17</v>
      </c>
      <c r="B41" s="165" t="s">
        <v>232</v>
      </c>
      <c r="C41" s="146" t="s">
        <v>219</v>
      </c>
      <c r="D41" s="166">
        <v>10</v>
      </c>
      <c r="E41" s="76"/>
      <c r="F41" s="167">
        <f t="shared" si="2"/>
        <v>0</v>
      </c>
      <c r="G41" s="5"/>
      <c r="H41" s="5"/>
    </row>
    <row r="42" spans="1:8" ht="12.75">
      <c r="A42" s="150">
        <f t="shared" si="3"/>
        <v>18</v>
      </c>
      <c r="B42" s="170" t="s">
        <v>233</v>
      </c>
      <c r="C42" s="171" t="s">
        <v>219</v>
      </c>
      <c r="D42" s="172">
        <v>10</v>
      </c>
      <c r="E42" s="76"/>
      <c r="F42" s="173">
        <f t="shared" si="2"/>
        <v>0</v>
      </c>
      <c r="G42" s="5"/>
      <c r="H42" s="5"/>
    </row>
    <row r="43" spans="1:8" ht="12.75">
      <c r="A43" s="144">
        <f t="shared" si="3"/>
        <v>19</v>
      </c>
      <c r="B43" s="165" t="s">
        <v>234</v>
      </c>
      <c r="C43" s="146" t="s">
        <v>219</v>
      </c>
      <c r="D43" s="166">
        <v>10</v>
      </c>
      <c r="E43" s="76"/>
      <c r="F43" s="167">
        <f t="shared" si="2"/>
        <v>0</v>
      </c>
      <c r="G43" s="5"/>
      <c r="H43" s="5"/>
    </row>
    <row r="44" spans="1:8" ht="12.75">
      <c r="A44" s="150">
        <f t="shared" si="3"/>
        <v>20</v>
      </c>
      <c r="B44" s="176" t="s">
        <v>235</v>
      </c>
      <c r="C44" s="177" t="s">
        <v>219</v>
      </c>
      <c r="D44" s="172">
        <v>15</v>
      </c>
      <c r="E44" s="76"/>
      <c r="F44" s="173">
        <f t="shared" si="2"/>
        <v>0</v>
      </c>
      <c r="H44" s="5"/>
    </row>
    <row r="45" spans="1:8" ht="12.75">
      <c r="A45" s="144">
        <f t="shared" si="3"/>
        <v>21</v>
      </c>
      <c r="B45" s="165" t="s">
        <v>236</v>
      </c>
      <c r="C45" s="146" t="s">
        <v>219</v>
      </c>
      <c r="D45" s="166">
        <v>30</v>
      </c>
      <c r="E45" s="76"/>
      <c r="F45" s="167">
        <f t="shared" si="2"/>
        <v>0</v>
      </c>
      <c r="G45" s="5"/>
      <c r="H45" s="5"/>
    </row>
    <row r="46" spans="1:8" ht="12.75">
      <c r="A46" s="150">
        <f t="shared" si="3"/>
        <v>22</v>
      </c>
      <c r="B46" s="170" t="s">
        <v>237</v>
      </c>
      <c r="C46" s="171" t="s">
        <v>238</v>
      </c>
      <c r="D46" s="172">
        <v>30</v>
      </c>
      <c r="E46" s="76"/>
      <c r="F46" s="173">
        <f t="shared" si="2"/>
        <v>0</v>
      </c>
      <c r="G46" s="5"/>
      <c r="H46" s="5"/>
    </row>
    <row r="47" spans="1:8" ht="25.5">
      <c r="A47" s="144">
        <f t="shared" si="3"/>
        <v>23</v>
      </c>
      <c r="B47" s="165" t="s">
        <v>239</v>
      </c>
      <c r="C47" s="146" t="s">
        <v>219</v>
      </c>
      <c r="D47" s="166">
        <v>7</v>
      </c>
      <c r="E47" s="76"/>
      <c r="F47" s="167">
        <f t="shared" si="2"/>
        <v>0</v>
      </c>
      <c r="G47" s="5"/>
      <c r="H47" s="5"/>
    </row>
    <row r="48" spans="1:8" ht="12.75">
      <c r="A48" s="150">
        <f t="shared" si="3"/>
        <v>24</v>
      </c>
      <c r="B48" s="170" t="s">
        <v>240</v>
      </c>
      <c r="C48" s="171" t="s">
        <v>219</v>
      </c>
      <c r="D48" s="172">
        <v>25</v>
      </c>
      <c r="E48" s="76"/>
      <c r="F48" s="173">
        <f t="shared" si="2"/>
        <v>0</v>
      </c>
      <c r="G48" s="5"/>
      <c r="H48" s="5"/>
    </row>
    <row r="49" spans="1:8" ht="12.75">
      <c r="A49" s="144">
        <f t="shared" si="3"/>
        <v>25</v>
      </c>
      <c r="B49" s="165" t="s">
        <v>241</v>
      </c>
      <c r="C49" s="146" t="s">
        <v>219</v>
      </c>
      <c r="D49" s="166">
        <v>10</v>
      </c>
      <c r="E49" s="76"/>
      <c r="F49" s="167">
        <f t="shared" si="2"/>
        <v>0</v>
      </c>
      <c r="G49" s="5"/>
      <c r="H49" s="5"/>
    </row>
    <row r="50" spans="1:8" ht="12.75">
      <c r="A50" s="150">
        <f t="shared" si="3"/>
        <v>26</v>
      </c>
      <c r="B50" s="170" t="s">
        <v>242</v>
      </c>
      <c r="C50" s="171" t="s">
        <v>219</v>
      </c>
      <c r="D50" s="172">
        <v>25</v>
      </c>
      <c r="E50" s="76"/>
      <c r="F50" s="173">
        <f t="shared" si="2"/>
        <v>0</v>
      </c>
      <c r="G50" s="5"/>
      <c r="H50" s="5"/>
    </row>
    <row r="51" spans="1:8" ht="12.75">
      <c r="A51" s="144">
        <f t="shared" si="3"/>
        <v>27</v>
      </c>
      <c r="B51" s="165" t="s">
        <v>243</v>
      </c>
      <c r="C51" s="146" t="s">
        <v>217</v>
      </c>
      <c r="D51" s="166">
        <v>150</v>
      </c>
      <c r="E51" s="76"/>
      <c r="F51" s="167">
        <f t="shared" si="2"/>
        <v>0</v>
      </c>
      <c r="G51" s="5"/>
      <c r="H51" s="5"/>
    </row>
    <row r="52" spans="1:8" ht="25.5">
      <c r="A52" s="150">
        <f t="shared" si="3"/>
        <v>28</v>
      </c>
      <c r="B52" s="170" t="s">
        <v>244</v>
      </c>
      <c r="C52" s="171" t="s">
        <v>245</v>
      </c>
      <c r="D52" s="172">
        <v>200</v>
      </c>
      <c r="E52" s="76"/>
      <c r="F52" s="173">
        <f t="shared" si="2"/>
        <v>0</v>
      </c>
      <c r="G52" s="5"/>
      <c r="H52" s="5"/>
    </row>
    <row r="53" spans="1:8" ht="25.5">
      <c r="A53" s="144">
        <f t="shared" si="3"/>
        <v>29</v>
      </c>
      <c r="B53" s="165" t="s">
        <v>246</v>
      </c>
      <c r="C53" s="146" t="s">
        <v>219</v>
      </c>
      <c r="D53" s="166">
        <v>20</v>
      </c>
      <c r="E53" s="76"/>
      <c r="F53" s="167">
        <f t="shared" si="2"/>
        <v>0</v>
      </c>
      <c r="G53" s="5"/>
      <c r="H53" s="5"/>
    </row>
    <row r="54" spans="1:8" ht="25.5">
      <c r="A54" s="150">
        <f t="shared" si="3"/>
        <v>30</v>
      </c>
      <c r="B54" s="307" t="s">
        <v>247</v>
      </c>
      <c r="C54" s="171" t="s">
        <v>219</v>
      </c>
      <c r="D54" s="172">
        <v>20</v>
      </c>
      <c r="E54" s="76"/>
      <c r="F54" s="173">
        <f t="shared" si="2"/>
        <v>0</v>
      </c>
      <c r="G54" s="5"/>
      <c r="H54" s="5"/>
    </row>
    <row r="55" spans="1:8" ht="25.5">
      <c r="A55" s="306">
        <f t="shared" si="3"/>
        <v>31</v>
      </c>
      <c r="B55" s="309" t="s">
        <v>248</v>
      </c>
      <c r="C55" s="178" t="s">
        <v>219</v>
      </c>
      <c r="D55" s="179">
        <v>20</v>
      </c>
      <c r="E55" s="76"/>
      <c r="F55" s="167">
        <f t="shared" si="2"/>
        <v>0</v>
      </c>
      <c r="G55" s="5"/>
      <c r="H55" s="5"/>
    </row>
    <row r="56" spans="1:8" ht="25.5">
      <c r="A56" s="150">
        <f t="shared" si="3"/>
        <v>32</v>
      </c>
      <c r="B56" s="308" t="s">
        <v>249</v>
      </c>
      <c r="C56" s="171" t="s">
        <v>219</v>
      </c>
      <c r="D56" s="172">
        <v>10</v>
      </c>
      <c r="E56" s="76"/>
      <c r="F56" s="173">
        <f t="shared" si="2"/>
        <v>0</v>
      </c>
      <c r="G56" s="5"/>
      <c r="H56" s="5"/>
    </row>
    <row r="57" spans="1:8" ht="25.5">
      <c r="A57" s="144">
        <f t="shared" si="3"/>
        <v>33</v>
      </c>
      <c r="B57" s="165" t="s">
        <v>250</v>
      </c>
      <c r="C57" s="146" t="s">
        <v>219</v>
      </c>
      <c r="D57" s="166">
        <v>10</v>
      </c>
      <c r="E57" s="76"/>
      <c r="F57" s="167">
        <f t="shared" si="2"/>
        <v>0</v>
      </c>
      <c r="G57" s="5"/>
      <c r="H57" s="5"/>
    </row>
    <row r="58" spans="1:8" ht="25.5">
      <c r="A58" s="150">
        <f t="shared" si="3"/>
        <v>34</v>
      </c>
      <c r="B58" s="170" t="s">
        <v>251</v>
      </c>
      <c r="C58" s="171" t="s">
        <v>219</v>
      </c>
      <c r="D58" s="172">
        <v>20</v>
      </c>
      <c r="E58" s="76"/>
      <c r="F58" s="173">
        <f t="shared" si="2"/>
        <v>0</v>
      </c>
      <c r="G58" s="5"/>
      <c r="H58" s="5"/>
    </row>
    <row r="59" spans="1:8" ht="25.5">
      <c r="A59" s="144">
        <f t="shared" si="3"/>
        <v>35</v>
      </c>
      <c r="B59" s="165" t="s">
        <v>252</v>
      </c>
      <c r="C59" s="146" t="s">
        <v>219</v>
      </c>
      <c r="D59" s="166">
        <v>15</v>
      </c>
      <c r="E59" s="76"/>
      <c r="F59" s="167">
        <f t="shared" si="2"/>
        <v>0</v>
      </c>
      <c r="G59" s="5"/>
      <c r="H59" s="5"/>
    </row>
    <row r="60" spans="1:8" ht="38.25">
      <c r="A60" s="150">
        <f t="shared" si="3"/>
        <v>36</v>
      </c>
      <c r="B60" s="170" t="s">
        <v>253</v>
      </c>
      <c r="C60" s="171" t="s">
        <v>219</v>
      </c>
      <c r="D60" s="172">
        <v>10</v>
      </c>
      <c r="E60" s="76"/>
      <c r="F60" s="173">
        <f t="shared" si="2"/>
        <v>0</v>
      </c>
      <c r="G60" s="5"/>
      <c r="H60" s="5"/>
    </row>
    <row r="61" spans="1:8" ht="38.25">
      <c r="A61" s="144">
        <f t="shared" si="3"/>
        <v>37</v>
      </c>
      <c r="B61" s="303" t="s">
        <v>254</v>
      </c>
      <c r="C61" s="146" t="s">
        <v>219</v>
      </c>
      <c r="D61" s="166">
        <v>10</v>
      </c>
      <c r="E61" s="76"/>
      <c r="F61" s="167">
        <f t="shared" si="2"/>
        <v>0</v>
      </c>
      <c r="G61" s="5"/>
      <c r="H61" s="5"/>
    </row>
    <row r="62" spans="1:8" ht="38.25">
      <c r="A62" s="214">
        <f t="shared" si="3"/>
        <v>38</v>
      </c>
      <c r="B62" s="305" t="s">
        <v>255</v>
      </c>
      <c r="C62" s="180" t="s">
        <v>219</v>
      </c>
      <c r="D62" s="181">
        <v>10</v>
      </c>
      <c r="E62" s="76"/>
      <c r="F62" s="173">
        <f t="shared" si="2"/>
        <v>0</v>
      </c>
      <c r="G62" s="5"/>
      <c r="H62" s="5"/>
    </row>
    <row r="63" spans="1:8" ht="38.25">
      <c r="A63" s="144">
        <f t="shared" si="3"/>
        <v>39</v>
      </c>
      <c r="B63" s="304" t="s">
        <v>256</v>
      </c>
      <c r="C63" s="146" t="s">
        <v>219</v>
      </c>
      <c r="D63" s="166">
        <v>10</v>
      </c>
      <c r="E63" s="76"/>
      <c r="F63" s="167">
        <f t="shared" si="2"/>
        <v>0</v>
      </c>
      <c r="G63" s="5"/>
      <c r="H63" s="5"/>
    </row>
    <row r="64" spans="1:8" ht="38.25">
      <c r="A64" s="150">
        <f t="shared" si="3"/>
        <v>40</v>
      </c>
      <c r="B64" s="170" t="s">
        <v>257</v>
      </c>
      <c r="C64" s="171" t="s">
        <v>219</v>
      </c>
      <c r="D64" s="172">
        <v>10</v>
      </c>
      <c r="E64" s="76"/>
      <c r="F64" s="173">
        <f t="shared" si="2"/>
        <v>0</v>
      </c>
      <c r="G64" s="5"/>
      <c r="H64" s="5"/>
    </row>
    <row r="65" spans="1:21" ht="38.25">
      <c r="A65" s="144">
        <f t="shared" si="3"/>
        <v>41</v>
      </c>
      <c r="B65" s="165" t="s">
        <v>258</v>
      </c>
      <c r="C65" s="146" t="s">
        <v>219</v>
      </c>
      <c r="D65" s="166">
        <v>10</v>
      </c>
      <c r="E65" s="76"/>
      <c r="F65" s="167">
        <f t="shared" si="2"/>
        <v>0</v>
      </c>
      <c r="G65" s="5"/>
      <c r="H65" s="5"/>
    </row>
    <row r="66" spans="1:21" ht="38.25">
      <c r="A66" s="150">
        <f t="shared" si="3"/>
        <v>42</v>
      </c>
      <c r="B66" s="170" t="s">
        <v>259</v>
      </c>
      <c r="C66" s="171" t="s">
        <v>219</v>
      </c>
      <c r="D66" s="172">
        <v>10</v>
      </c>
      <c r="E66" s="76"/>
      <c r="F66" s="199">
        <f t="shared" si="2"/>
        <v>0</v>
      </c>
      <c r="G66" s="5"/>
      <c r="H66" s="5"/>
    </row>
    <row r="67" spans="1:21" ht="12.75" customHeight="1">
      <c r="A67" s="182"/>
      <c r="B67" s="155"/>
      <c r="C67" s="178"/>
      <c r="D67" s="149"/>
      <c r="E67" s="157" t="s">
        <v>556</v>
      </c>
      <c r="F67" s="321">
        <f>SUM(F25:F66)</f>
        <v>0</v>
      </c>
      <c r="G67" s="5"/>
    </row>
    <row r="68" spans="1:21" ht="12.75" customHeight="1">
      <c r="A68" s="182"/>
      <c r="B68" s="155"/>
      <c r="C68" s="178"/>
      <c r="D68" s="149"/>
      <c r="E68" s="157"/>
      <c r="F68" s="345"/>
      <c r="G68" s="5"/>
    </row>
    <row r="69" spans="1:21" ht="12.75" customHeight="1">
      <c r="A69" s="57"/>
      <c r="B69" s="57"/>
      <c r="C69" s="57"/>
      <c r="D69" s="57"/>
      <c r="E69" s="35" t="s">
        <v>198</v>
      </c>
      <c r="F69" s="158">
        <f>F67+F21</f>
        <v>0</v>
      </c>
      <c r="G69" s="2"/>
      <c r="H69" s="2"/>
      <c r="I69" s="2"/>
      <c r="J69" s="2"/>
      <c r="K69" s="2"/>
      <c r="L69" s="2"/>
      <c r="M69" s="2"/>
      <c r="N69" s="2"/>
      <c r="O69" s="2"/>
      <c r="P69" s="2"/>
      <c r="Q69" s="2"/>
      <c r="R69" s="2"/>
      <c r="S69" s="2"/>
      <c r="T69" s="2"/>
      <c r="U69" s="2"/>
    </row>
    <row r="70" spans="1:21" ht="12.75" customHeight="1">
      <c r="A70" s="5"/>
      <c r="B70" s="183" t="s">
        <v>167</v>
      </c>
      <c r="C70" s="5"/>
      <c r="D70" s="5"/>
      <c r="E70" s="5"/>
      <c r="F70" s="5"/>
      <c r="G70" s="5"/>
      <c r="H70" s="5"/>
      <c r="I70" s="5"/>
    </row>
    <row r="71" spans="1:21" ht="12.75" customHeight="1"/>
    <row r="72" spans="1:21" ht="12.75" customHeight="1"/>
    <row r="73" spans="1:21" ht="12.75" customHeight="1"/>
    <row r="74" spans="1:21" ht="12.75" customHeight="1"/>
    <row r="75" spans="1:21" ht="12.75" customHeight="1"/>
    <row r="76" spans="1:21" ht="12.75" customHeight="1"/>
    <row r="77" spans="1:21" ht="12.75" customHeight="1"/>
    <row r="78" spans="1:21" ht="12.75" customHeight="1"/>
    <row r="79" spans="1:21" ht="12.75" customHeight="1"/>
    <row r="80" spans="1:21"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6">
    <mergeCell ref="A12:G12"/>
    <mergeCell ref="A1:G1"/>
    <mergeCell ref="A2:G2"/>
    <mergeCell ref="A3:G3"/>
    <mergeCell ref="A9:G9"/>
    <mergeCell ref="A10:G10"/>
  </mergeCells>
  <printOptions horizontalCentered="1"/>
  <pageMargins left="0.19685039370078741" right="0.19685039370078741" top="0.61" bottom="0.39370078740157483" header="0" footer="0"/>
  <pageSetup paperSize="9" scale="54" orientation="portrait" r:id="rId1"/>
  <headerFooter>
    <oddHeader>&amp;R&amp;P</oddHeader>
    <oddFooter>&amp;L04-024SCCAT/CFIC/SECOFC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X995"/>
  <sheetViews>
    <sheetView showGridLines="0" view="pageBreakPreview" topLeftCell="A79" zoomScale="60" zoomScaleNormal="100" workbookViewId="0">
      <selection activeCell="N95" sqref="N95"/>
    </sheetView>
  </sheetViews>
  <sheetFormatPr defaultColWidth="12.5703125" defaultRowHeight="15" customHeight="1"/>
  <cols>
    <col min="1" max="1" width="12.5703125" customWidth="1"/>
    <col min="2" max="2" width="52.7109375" customWidth="1"/>
    <col min="3" max="3" width="12.140625" customWidth="1"/>
    <col min="4" max="4" width="12.42578125" customWidth="1"/>
    <col min="5" max="5" width="14.28515625" customWidth="1"/>
    <col min="6" max="6" width="19.28515625" customWidth="1"/>
    <col min="7" max="7" width="2.85546875" customWidth="1"/>
    <col min="8" max="24" width="9.140625" customWidth="1"/>
  </cols>
  <sheetData>
    <row r="1" spans="1:23" ht="18" customHeight="1">
      <c r="A1" s="669" t="str">
        <f>Resumo!A1</f>
        <v xml:space="preserve">TRIBUNAL REGIONAL ELEITORAL DO PARANÁ </v>
      </c>
      <c r="B1" s="605"/>
      <c r="C1" s="605"/>
      <c r="D1" s="605"/>
      <c r="E1" s="605"/>
      <c r="F1" s="605"/>
      <c r="G1" s="184"/>
      <c r="H1" s="185"/>
      <c r="I1" s="185"/>
      <c r="J1" s="185"/>
      <c r="K1" s="185"/>
      <c r="L1" s="185"/>
      <c r="M1" s="185"/>
      <c r="N1" s="185"/>
      <c r="O1" s="185"/>
      <c r="P1" s="185"/>
      <c r="Q1" s="185"/>
      <c r="R1" s="185"/>
      <c r="S1" s="185"/>
      <c r="T1" s="185"/>
      <c r="U1" s="185"/>
      <c r="V1" s="185"/>
      <c r="W1" s="185"/>
    </row>
    <row r="2" spans="1:23" ht="12.75" customHeight="1">
      <c r="A2" s="653" t="str">
        <f>Resumo!A2</f>
        <v>Planilha de Custos e Formação de Preços - Estimativa TRE-PR</v>
      </c>
      <c r="B2" s="605"/>
      <c r="C2" s="605"/>
      <c r="D2" s="605"/>
      <c r="E2" s="605"/>
      <c r="F2" s="605"/>
      <c r="G2" s="186"/>
      <c r="H2" s="5"/>
      <c r="I2" s="5"/>
      <c r="J2" s="5"/>
      <c r="K2" s="5"/>
      <c r="L2" s="5"/>
      <c r="M2" s="5"/>
      <c r="N2" s="5"/>
      <c r="O2" s="5"/>
      <c r="P2" s="5"/>
      <c r="Q2" s="5"/>
      <c r="R2" s="5"/>
      <c r="S2" s="5"/>
      <c r="T2" s="5"/>
      <c r="U2" s="5"/>
      <c r="V2" s="5"/>
      <c r="W2" s="5"/>
    </row>
    <row r="3" spans="1:23" ht="15" customHeight="1">
      <c r="A3" s="665" t="str">
        <f>Resumo!A3</f>
        <v>Postos de Serviços Da Capital - Limpeza, Copeiragem, Jardinagem, Recepcionista, Encarregado e Supervisor.</v>
      </c>
      <c r="B3" s="605"/>
      <c r="C3" s="605"/>
      <c r="D3" s="605"/>
      <c r="E3" s="605"/>
      <c r="F3" s="605"/>
      <c r="G3" s="60"/>
      <c r="H3" s="5"/>
      <c r="I3" s="5"/>
      <c r="J3" s="5"/>
      <c r="K3" s="5"/>
      <c r="L3" s="5"/>
      <c r="M3" s="5"/>
      <c r="N3" s="5"/>
      <c r="O3" s="5"/>
      <c r="P3" s="5"/>
      <c r="Q3" s="5"/>
      <c r="R3" s="5"/>
      <c r="S3" s="5"/>
      <c r="T3" s="5"/>
      <c r="U3" s="5"/>
      <c r="V3" s="5"/>
      <c r="W3" s="5"/>
    </row>
    <row r="4" spans="1:23" ht="15" customHeight="1">
      <c r="A4" s="11"/>
      <c r="B4" s="5"/>
      <c r="C4" s="5"/>
      <c r="D4" s="5"/>
      <c r="E4" s="5"/>
      <c r="F4" s="5"/>
      <c r="G4" s="5"/>
      <c r="H4" s="5"/>
      <c r="I4" s="5"/>
      <c r="J4" s="5"/>
      <c r="K4" s="5"/>
      <c r="L4" s="5"/>
      <c r="M4" s="5"/>
      <c r="N4" s="5"/>
      <c r="O4" s="5"/>
      <c r="P4" s="5"/>
      <c r="Q4" s="5"/>
      <c r="R4" s="5"/>
      <c r="S4" s="5"/>
      <c r="T4" s="5"/>
      <c r="U4" s="5"/>
      <c r="V4" s="5"/>
      <c r="W4" s="5"/>
    </row>
    <row r="5" spans="1:23" ht="15" customHeight="1">
      <c r="A5" s="11"/>
      <c r="B5" s="134"/>
      <c r="C5" s="134"/>
      <c r="D5" s="135"/>
      <c r="E5" s="131" t="str">
        <f>Resumo!R5</f>
        <v>PAD:</v>
      </c>
      <c r="F5" s="132" t="str">
        <f>Resumo!S5</f>
        <v>14903/2020</v>
      </c>
      <c r="H5" s="5"/>
      <c r="I5" s="5"/>
      <c r="J5" s="5"/>
      <c r="K5" s="5"/>
      <c r="L5" s="5"/>
      <c r="M5" s="5"/>
      <c r="N5" s="5"/>
      <c r="O5" s="5"/>
      <c r="P5" s="5"/>
      <c r="Q5" s="5"/>
      <c r="R5" s="5"/>
      <c r="S5" s="5"/>
      <c r="T5" s="5"/>
      <c r="U5" s="5"/>
      <c r="V5" s="5"/>
      <c r="W5" s="5"/>
    </row>
    <row r="6" spans="1:23" ht="15" customHeight="1">
      <c r="A6" s="11"/>
      <c r="B6" s="135"/>
      <c r="C6" s="135"/>
      <c r="D6" s="136"/>
      <c r="E6" s="131" t="str">
        <f>Resumo!R6</f>
        <v>Licitação:</v>
      </c>
      <c r="F6" s="132">
        <f>Resumo!S6</f>
        <v>0</v>
      </c>
      <c r="H6" s="5"/>
      <c r="I6" s="5"/>
      <c r="J6" s="5"/>
      <c r="K6" s="5"/>
      <c r="L6" s="5"/>
      <c r="M6" s="5"/>
      <c r="N6" s="5"/>
      <c r="O6" s="5"/>
      <c r="P6" s="5"/>
      <c r="Q6" s="5"/>
      <c r="R6" s="5"/>
      <c r="S6" s="5"/>
      <c r="T6" s="5"/>
      <c r="U6" s="5"/>
      <c r="V6" s="5"/>
      <c r="W6" s="5"/>
    </row>
    <row r="7" spans="1:23" ht="12" customHeight="1" thickBot="1">
      <c r="A7" s="11"/>
      <c r="B7" s="135"/>
      <c r="C7" s="135"/>
      <c r="D7" s="136"/>
      <c r="E7" s="133" t="str">
        <f>Resumo!R7</f>
        <v>Data da Proposta:</v>
      </c>
      <c r="F7" s="132">
        <f>Resumo!S7</f>
        <v>0</v>
      </c>
      <c r="G7" s="5"/>
      <c r="H7" s="5"/>
      <c r="I7" s="5"/>
      <c r="J7" s="5"/>
      <c r="K7" s="5"/>
      <c r="L7" s="5"/>
      <c r="M7" s="5"/>
      <c r="N7" s="5"/>
      <c r="O7" s="5"/>
      <c r="P7" s="5"/>
      <c r="Q7" s="5"/>
      <c r="R7" s="5"/>
      <c r="S7" s="5"/>
      <c r="T7" s="5"/>
      <c r="U7" s="5"/>
      <c r="V7" s="5"/>
      <c r="W7" s="5"/>
    </row>
    <row r="8" spans="1:23" ht="15" customHeight="1">
      <c r="A8" s="677" t="str">
        <f>Resumo!A9</f>
        <v xml:space="preserve">EMPRESA </v>
      </c>
      <c r="B8" s="609"/>
      <c r="C8" s="609"/>
      <c r="D8" s="609"/>
      <c r="E8" s="609"/>
      <c r="F8" s="609"/>
      <c r="G8" s="187"/>
      <c r="H8" s="5"/>
      <c r="I8" s="5"/>
      <c r="J8" s="5"/>
      <c r="K8" s="5"/>
      <c r="L8" s="5"/>
      <c r="M8" s="5"/>
      <c r="N8" s="5"/>
      <c r="O8" s="5"/>
      <c r="P8" s="5"/>
      <c r="Q8" s="5"/>
      <c r="R8" s="5"/>
      <c r="S8" s="5"/>
      <c r="T8" s="5"/>
      <c r="U8" s="5"/>
      <c r="V8" s="5"/>
      <c r="W8" s="5"/>
    </row>
    <row r="9" spans="1:23" ht="15" customHeight="1" thickBot="1">
      <c r="A9" s="671" t="str">
        <f>Resumo!A10</f>
        <v>CNPJ</v>
      </c>
      <c r="B9" s="612"/>
      <c r="C9" s="612"/>
      <c r="D9" s="612"/>
      <c r="E9" s="612"/>
      <c r="F9" s="612"/>
      <c r="G9" s="188"/>
      <c r="H9" s="5"/>
      <c r="I9" s="5"/>
      <c r="J9" s="5"/>
      <c r="K9" s="5"/>
      <c r="L9" s="5"/>
      <c r="M9" s="5"/>
      <c r="N9" s="5"/>
      <c r="O9" s="5"/>
      <c r="P9" s="5"/>
      <c r="Q9" s="5"/>
      <c r="R9" s="5"/>
      <c r="S9" s="5"/>
      <c r="T9" s="5"/>
      <c r="U9" s="5"/>
      <c r="V9" s="5"/>
      <c r="W9" s="5"/>
    </row>
    <row r="10" spans="1:23" ht="12.75" customHeight="1" thickBot="1">
      <c r="A10" s="11"/>
      <c r="B10" s="8"/>
      <c r="C10" s="8"/>
      <c r="D10" s="8"/>
      <c r="E10" s="8"/>
      <c r="F10" s="8"/>
      <c r="G10" s="5"/>
      <c r="H10" s="5"/>
      <c r="I10" s="5"/>
      <c r="J10" s="5"/>
      <c r="K10" s="5"/>
      <c r="L10" s="5"/>
      <c r="M10" s="5"/>
      <c r="N10" s="5"/>
      <c r="O10" s="5"/>
      <c r="P10" s="5"/>
      <c r="Q10" s="5"/>
      <c r="R10" s="5"/>
      <c r="S10" s="5"/>
      <c r="T10" s="5"/>
      <c r="U10" s="5"/>
      <c r="V10" s="5"/>
      <c r="W10" s="5"/>
    </row>
    <row r="11" spans="1:23" ht="32.25" customHeight="1" thickBot="1">
      <c r="A11" s="676" t="s">
        <v>260</v>
      </c>
      <c r="B11" s="647"/>
      <c r="C11" s="647"/>
      <c r="D11" s="647"/>
      <c r="E11" s="647"/>
      <c r="F11" s="648"/>
      <c r="G11" s="11"/>
      <c r="H11" s="5"/>
      <c r="I11" s="5"/>
      <c r="J11" s="5"/>
      <c r="K11" s="5"/>
      <c r="L11" s="5"/>
      <c r="M11" s="5"/>
      <c r="N11" s="5"/>
      <c r="O11" s="5"/>
      <c r="P11" s="5"/>
      <c r="Q11" s="5"/>
      <c r="R11" s="5"/>
      <c r="S11" s="5"/>
      <c r="T11" s="5"/>
      <c r="U11" s="5"/>
      <c r="V11" s="5"/>
      <c r="W11" s="5"/>
    </row>
    <row r="12" spans="1:23" ht="15.75" customHeight="1">
      <c r="A12" s="189"/>
      <c r="B12" s="8"/>
      <c r="C12" s="8"/>
      <c r="D12" s="8"/>
      <c r="E12" s="8"/>
      <c r="F12" s="8"/>
      <c r="G12" s="5"/>
      <c r="H12" s="5"/>
      <c r="I12" s="5"/>
      <c r="J12" s="5"/>
      <c r="K12" s="5"/>
      <c r="L12" s="5"/>
      <c r="M12" s="5"/>
      <c r="N12" s="5"/>
      <c r="O12" s="5"/>
      <c r="P12" s="5"/>
      <c r="Q12" s="5"/>
      <c r="R12" s="5"/>
      <c r="S12" s="5"/>
      <c r="T12" s="5"/>
      <c r="U12" s="5"/>
      <c r="V12" s="5"/>
      <c r="W12" s="5"/>
    </row>
    <row r="13" spans="1:23" ht="15.75" customHeight="1" thickBot="1">
      <c r="A13" s="189" t="s">
        <v>261</v>
      </c>
      <c r="B13" s="189"/>
      <c r="C13" s="189"/>
      <c r="D13" s="189"/>
      <c r="E13" s="189"/>
      <c r="F13" s="234"/>
      <c r="G13" s="139"/>
      <c r="H13" s="5"/>
      <c r="I13" s="5"/>
      <c r="J13" s="5"/>
      <c r="K13" s="5"/>
      <c r="L13" s="5"/>
      <c r="M13" s="5"/>
      <c r="N13" s="5"/>
      <c r="O13" s="5"/>
      <c r="P13" s="5"/>
      <c r="Q13" s="5"/>
      <c r="R13" s="5"/>
      <c r="S13" s="5"/>
      <c r="T13" s="5"/>
      <c r="U13" s="5"/>
      <c r="V13" s="5"/>
      <c r="W13" s="5"/>
    </row>
    <row r="14" spans="1:23" ht="25.5" customHeight="1" thickTop="1">
      <c r="A14" s="386" t="s">
        <v>44</v>
      </c>
      <c r="B14" s="387" t="s">
        <v>202</v>
      </c>
      <c r="C14" s="387" t="s">
        <v>219</v>
      </c>
      <c r="D14" s="387" t="s">
        <v>262</v>
      </c>
      <c r="E14" s="388" t="s">
        <v>204</v>
      </c>
      <c r="F14" s="389" t="s">
        <v>263</v>
      </c>
      <c r="G14" s="5"/>
      <c r="H14" s="5"/>
      <c r="I14" s="5"/>
      <c r="J14" s="5"/>
      <c r="K14" s="5"/>
      <c r="L14" s="5"/>
      <c r="M14" s="5"/>
      <c r="N14" s="5"/>
      <c r="O14" s="5"/>
      <c r="P14" s="5"/>
      <c r="Q14" s="5"/>
      <c r="R14" s="5"/>
      <c r="S14" s="5"/>
      <c r="T14" s="5"/>
      <c r="U14" s="5"/>
      <c r="V14" s="5"/>
      <c r="W14" s="5"/>
    </row>
    <row r="15" spans="1:23" ht="25.5">
      <c r="A15" s="384">
        <v>1</v>
      </c>
      <c r="B15" s="318" t="s">
        <v>264</v>
      </c>
      <c r="C15" s="382" t="s">
        <v>265</v>
      </c>
      <c r="D15" s="381">
        <v>55</v>
      </c>
      <c r="E15" s="391"/>
      <c r="F15" s="385">
        <f t="shared" ref="F15:F18" si="0">D15*E15</f>
        <v>0</v>
      </c>
      <c r="G15" s="5"/>
      <c r="H15" s="5"/>
      <c r="I15" s="5"/>
      <c r="J15" s="5"/>
      <c r="K15" s="5"/>
      <c r="L15" s="5"/>
      <c r="M15" s="5"/>
      <c r="N15" s="5"/>
      <c r="O15" s="5"/>
      <c r="P15" s="5"/>
      <c r="Q15" s="5"/>
      <c r="R15" s="5"/>
      <c r="S15" s="5"/>
      <c r="T15" s="5"/>
      <c r="U15" s="5"/>
      <c r="V15" s="5"/>
      <c r="W15" s="5"/>
    </row>
    <row r="16" spans="1:23" ht="25.5">
      <c r="A16" s="384">
        <v>2</v>
      </c>
      <c r="B16" s="318" t="s">
        <v>266</v>
      </c>
      <c r="C16" s="382" t="s">
        <v>265</v>
      </c>
      <c r="D16" s="381">
        <v>25</v>
      </c>
      <c r="E16" s="391"/>
      <c r="F16" s="385">
        <f t="shared" si="0"/>
        <v>0</v>
      </c>
      <c r="G16" s="5"/>
      <c r="H16" s="5"/>
      <c r="I16" s="5"/>
      <c r="J16" s="5"/>
      <c r="K16" s="5"/>
      <c r="L16" s="5"/>
      <c r="M16" s="5"/>
      <c r="N16" s="5"/>
      <c r="O16" s="5"/>
      <c r="P16" s="5"/>
      <c r="Q16" s="5"/>
      <c r="R16" s="5"/>
      <c r="S16" s="5"/>
      <c r="T16" s="5"/>
      <c r="U16" s="5"/>
      <c r="V16" s="5"/>
      <c r="W16" s="5"/>
    </row>
    <row r="17" spans="1:23" ht="25.5">
      <c r="A17" s="384">
        <v>3</v>
      </c>
      <c r="B17" s="318" t="s">
        <v>267</v>
      </c>
      <c r="C17" s="382" t="s">
        <v>265</v>
      </c>
      <c r="D17" s="381">
        <v>20</v>
      </c>
      <c r="E17" s="391"/>
      <c r="F17" s="385">
        <f t="shared" si="0"/>
        <v>0</v>
      </c>
      <c r="G17" s="5"/>
      <c r="H17" s="5"/>
      <c r="I17" s="5"/>
      <c r="J17" s="5"/>
      <c r="K17" s="5"/>
      <c r="L17" s="5"/>
      <c r="M17" s="5"/>
      <c r="N17" s="5"/>
      <c r="O17" s="5"/>
      <c r="P17" s="5"/>
      <c r="Q17" s="5"/>
      <c r="R17" s="5"/>
      <c r="S17" s="5"/>
      <c r="T17" s="5"/>
      <c r="U17" s="5"/>
      <c r="V17" s="5"/>
      <c r="W17" s="5"/>
    </row>
    <row r="18" spans="1:23" ht="25.5">
      <c r="A18" s="384">
        <v>4</v>
      </c>
      <c r="B18" s="318" t="s">
        <v>268</v>
      </c>
      <c r="C18" s="382" t="s">
        <v>219</v>
      </c>
      <c r="D18" s="381">
        <v>7</v>
      </c>
      <c r="E18" s="391"/>
      <c r="F18" s="385">
        <f t="shared" si="0"/>
        <v>0</v>
      </c>
      <c r="G18" s="5"/>
      <c r="H18" s="5"/>
      <c r="I18" s="5"/>
      <c r="J18" s="5"/>
      <c r="K18" s="5"/>
      <c r="L18" s="5"/>
      <c r="M18" s="5"/>
      <c r="N18" s="5"/>
      <c r="O18" s="5"/>
      <c r="P18" s="5"/>
      <c r="Q18" s="5"/>
      <c r="R18" s="5"/>
      <c r="S18" s="5"/>
      <c r="T18" s="5"/>
      <c r="U18" s="5"/>
      <c r="V18" s="5"/>
      <c r="W18" s="5"/>
    </row>
    <row r="19" spans="1:23" s="311" customFormat="1" ht="12.75">
      <c r="A19" s="538">
        <v>5</v>
      </c>
      <c r="B19" s="539" t="s">
        <v>574</v>
      </c>
      <c r="C19" s="540" t="s">
        <v>269</v>
      </c>
      <c r="D19" s="541">
        <v>1</v>
      </c>
      <c r="E19" s="542"/>
      <c r="F19" s="543">
        <f t="shared" ref="F19:F60" si="1">D19*E19</f>
        <v>0</v>
      </c>
      <c r="G19" s="48"/>
      <c r="H19" s="48"/>
      <c r="I19" s="48"/>
      <c r="J19" s="48"/>
      <c r="K19" s="48"/>
      <c r="L19" s="48"/>
      <c r="M19" s="48"/>
      <c r="N19" s="48"/>
      <c r="O19" s="48"/>
      <c r="P19" s="48"/>
      <c r="Q19" s="48"/>
      <c r="R19" s="48"/>
      <c r="S19" s="48"/>
      <c r="T19" s="48"/>
      <c r="U19" s="48"/>
      <c r="V19" s="48"/>
      <c r="W19" s="48"/>
    </row>
    <row r="20" spans="1:23" ht="25.5">
      <c r="A20" s="384">
        <v>6</v>
      </c>
      <c r="B20" s="318" t="s">
        <v>270</v>
      </c>
      <c r="C20" s="382" t="s">
        <v>219</v>
      </c>
      <c r="D20" s="381">
        <v>3</v>
      </c>
      <c r="E20" s="391"/>
      <c r="F20" s="385">
        <f t="shared" si="1"/>
        <v>0</v>
      </c>
      <c r="G20" s="5"/>
      <c r="H20" s="5"/>
      <c r="I20" s="5"/>
      <c r="J20" s="5"/>
      <c r="K20" s="5"/>
      <c r="L20" s="5"/>
      <c r="M20" s="5"/>
      <c r="N20" s="5"/>
      <c r="O20" s="5"/>
      <c r="P20" s="5"/>
      <c r="Q20" s="5"/>
      <c r="R20" s="5"/>
      <c r="S20" s="5"/>
      <c r="T20" s="5"/>
      <c r="U20" s="5"/>
      <c r="V20" s="5"/>
      <c r="W20" s="5"/>
    </row>
    <row r="21" spans="1:23" ht="25.5">
      <c r="A21" s="384">
        <v>7</v>
      </c>
      <c r="B21" s="318" t="s">
        <v>271</v>
      </c>
      <c r="C21" s="382" t="s">
        <v>265</v>
      </c>
      <c r="D21" s="381">
        <v>25</v>
      </c>
      <c r="E21" s="391"/>
      <c r="F21" s="385">
        <f t="shared" si="1"/>
        <v>0</v>
      </c>
      <c r="G21" s="5"/>
      <c r="H21" s="5"/>
      <c r="I21" s="5"/>
      <c r="J21" s="5"/>
      <c r="K21" s="5"/>
      <c r="L21" s="5"/>
      <c r="M21" s="5"/>
      <c r="N21" s="5"/>
      <c r="O21" s="5"/>
      <c r="P21" s="5"/>
      <c r="Q21" s="5"/>
      <c r="R21" s="5"/>
      <c r="S21" s="5"/>
      <c r="T21" s="5"/>
      <c r="U21" s="5"/>
      <c r="V21" s="5"/>
      <c r="W21" s="5"/>
    </row>
    <row r="22" spans="1:23" ht="38.25">
      <c r="A22" s="384">
        <v>8</v>
      </c>
      <c r="B22" s="318" t="s">
        <v>272</v>
      </c>
      <c r="C22" s="382" t="s">
        <v>265</v>
      </c>
      <c r="D22" s="381">
        <v>70</v>
      </c>
      <c r="E22" s="391"/>
      <c r="F22" s="385">
        <f t="shared" si="1"/>
        <v>0</v>
      </c>
      <c r="G22" s="5"/>
      <c r="H22" s="5"/>
      <c r="I22" s="5"/>
      <c r="J22" s="5"/>
      <c r="K22" s="5"/>
      <c r="L22" s="5"/>
      <c r="M22" s="5"/>
      <c r="N22" s="5"/>
      <c r="O22" s="5"/>
      <c r="P22" s="5"/>
      <c r="Q22" s="5"/>
      <c r="R22" s="5"/>
      <c r="S22" s="5"/>
      <c r="T22" s="5"/>
      <c r="U22" s="5"/>
      <c r="V22" s="5"/>
      <c r="W22" s="5"/>
    </row>
    <row r="23" spans="1:23" ht="25.5">
      <c r="A23" s="384">
        <v>9</v>
      </c>
      <c r="B23" s="318" t="s">
        <v>273</v>
      </c>
      <c r="C23" s="382" t="s">
        <v>265</v>
      </c>
      <c r="D23" s="381">
        <v>60</v>
      </c>
      <c r="E23" s="391"/>
      <c r="F23" s="385">
        <f t="shared" si="1"/>
        <v>0</v>
      </c>
      <c r="G23" s="5"/>
      <c r="H23" s="5"/>
      <c r="I23" s="5"/>
      <c r="J23" s="5"/>
      <c r="K23" s="5"/>
      <c r="L23" s="5"/>
      <c r="M23" s="5"/>
      <c r="N23" s="5"/>
      <c r="O23" s="5"/>
      <c r="P23" s="5"/>
      <c r="Q23" s="5"/>
      <c r="R23" s="5"/>
      <c r="S23" s="5"/>
      <c r="T23" s="5"/>
      <c r="U23" s="5"/>
      <c r="V23" s="5"/>
      <c r="W23" s="5"/>
    </row>
    <row r="24" spans="1:23" ht="38.25">
      <c r="A24" s="384">
        <v>10</v>
      </c>
      <c r="B24" s="318" t="s">
        <v>274</v>
      </c>
      <c r="C24" s="382" t="s">
        <v>265</v>
      </c>
      <c r="D24" s="381">
        <v>3</v>
      </c>
      <c r="E24" s="391"/>
      <c r="F24" s="385">
        <f t="shared" si="1"/>
        <v>0</v>
      </c>
      <c r="G24" s="5"/>
      <c r="H24" s="5"/>
      <c r="I24" s="5"/>
      <c r="J24" s="5"/>
      <c r="K24" s="5"/>
      <c r="L24" s="5"/>
      <c r="M24" s="5"/>
      <c r="N24" s="5"/>
      <c r="O24" s="5"/>
      <c r="P24" s="5"/>
      <c r="Q24" s="5"/>
      <c r="R24" s="5"/>
      <c r="S24" s="5"/>
      <c r="T24" s="5"/>
      <c r="U24" s="5"/>
      <c r="V24" s="5"/>
      <c r="W24" s="5"/>
    </row>
    <row r="25" spans="1:23" ht="25.5">
      <c r="A25" s="384">
        <v>11</v>
      </c>
      <c r="B25" s="318" t="s">
        <v>275</v>
      </c>
      <c r="C25" s="382" t="s">
        <v>217</v>
      </c>
      <c r="D25" s="381">
        <v>12</v>
      </c>
      <c r="E25" s="391"/>
      <c r="F25" s="385">
        <f t="shared" si="1"/>
        <v>0</v>
      </c>
      <c r="G25" s="5"/>
      <c r="H25" s="5"/>
      <c r="I25" s="5"/>
      <c r="J25" s="5"/>
      <c r="K25" s="5"/>
      <c r="L25" s="5"/>
      <c r="M25" s="5"/>
      <c r="N25" s="5"/>
      <c r="O25" s="5"/>
      <c r="P25" s="5"/>
      <c r="Q25" s="5"/>
      <c r="R25" s="5"/>
      <c r="S25" s="5"/>
      <c r="T25" s="5"/>
      <c r="U25" s="5"/>
      <c r="V25" s="5"/>
      <c r="W25" s="5"/>
    </row>
    <row r="26" spans="1:23" ht="25.5">
      <c r="A26" s="384">
        <v>12</v>
      </c>
      <c r="B26" s="318" t="s">
        <v>276</v>
      </c>
      <c r="C26" s="382" t="s">
        <v>217</v>
      </c>
      <c r="D26" s="381">
        <v>50</v>
      </c>
      <c r="E26" s="391"/>
      <c r="F26" s="385">
        <f t="shared" si="1"/>
        <v>0</v>
      </c>
      <c r="G26" s="5"/>
      <c r="H26" s="5"/>
      <c r="I26" s="5"/>
      <c r="J26" s="5"/>
      <c r="K26" s="5"/>
      <c r="L26" s="5"/>
      <c r="M26" s="5"/>
      <c r="N26" s="5"/>
      <c r="O26" s="5"/>
      <c r="P26" s="5"/>
      <c r="Q26" s="5"/>
      <c r="R26" s="5"/>
      <c r="S26" s="5"/>
      <c r="T26" s="5"/>
      <c r="U26" s="5"/>
      <c r="V26" s="5"/>
      <c r="W26" s="5"/>
    </row>
    <row r="27" spans="1:23" ht="25.5">
      <c r="A27" s="384">
        <v>13</v>
      </c>
      <c r="B27" s="318" t="s">
        <v>277</v>
      </c>
      <c r="C27" s="382" t="s">
        <v>217</v>
      </c>
      <c r="D27" s="381">
        <v>3</v>
      </c>
      <c r="E27" s="391"/>
      <c r="F27" s="385">
        <f t="shared" si="1"/>
        <v>0</v>
      </c>
      <c r="G27" s="5"/>
      <c r="H27" s="5"/>
      <c r="I27" s="5"/>
      <c r="J27" s="5"/>
      <c r="K27" s="5"/>
      <c r="L27" s="5"/>
      <c r="M27" s="5"/>
      <c r="N27" s="5"/>
      <c r="O27" s="5"/>
      <c r="P27" s="5"/>
      <c r="Q27" s="5"/>
      <c r="R27" s="5"/>
      <c r="S27" s="5"/>
      <c r="T27" s="5"/>
      <c r="U27" s="5"/>
      <c r="V27" s="5"/>
      <c r="W27" s="5"/>
    </row>
    <row r="28" spans="1:23" ht="25.5">
      <c r="A28" s="384">
        <v>14</v>
      </c>
      <c r="B28" s="318" t="s">
        <v>278</v>
      </c>
      <c r="C28" s="382" t="s">
        <v>217</v>
      </c>
      <c r="D28" s="381">
        <v>10</v>
      </c>
      <c r="E28" s="391"/>
      <c r="F28" s="385">
        <f t="shared" si="1"/>
        <v>0</v>
      </c>
      <c r="G28" s="5"/>
      <c r="H28" s="5"/>
      <c r="I28" s="5"/>
      <c r="J28" s="5"/>
      <c r="K28" s="5"/>
      <c r="L28" s="5"/>
      <c r="M28" s="5"/>
      <c r="N28" s="5"/>
      <c r="O28" s="5"/>
      <c r="P28" s="5"/>
      <c r="Q28" s="5"/>
      <c r="R28" s="5"/>
      <c r="S28" s="5"/>
      <c r="T28" s="5"/>
      <c r="U28" s="5"/>
      <c r="V28" s="5"/>
      <c r="W28" s="5"/>
    </row>
    <row r="29" spans="1:23" ht="25.5">
      <c r="A29" s="384">
        <v>15</v>
      </c>
      <c r="B29" s="318" t="s">
        <v>279</v>
      </c>
      <c r="C29" s="382" t="s">
        <v>265</v>
      </c>
      <c r="D29" s="381">
        <v>4</v>
      </c>
      <c r="E29" s="391"/>
      <c r="F29" s="385">
        <f t="shared" si="1"/>
        <v>0</v>
      </c>
      <c r="G29" s="5"/>
      <c r="H29" s="5"/>
      <c r="I29" s="5"/>
      <c r="J29" s="5"/>
      <c r="K29" s="5"/>
      <c r="L29" s="5"/>
      <c r="M29" s="5"/>
      <c r="N29" s="5"/>
      <c r="O29" s="5"/>
      <c r="P29" s="5"/>
      <c r="Q29" s="5"/>
      <c r="R29" s="5"/>
      <c r="S29" s="5"/>
      <c r="T29" s="5"/>
      <c r="U29" s="5"/>
      <c r="V29" s="5"/>
      <c r="W29" s="5"/>
    </row>
    <row r="30" spans="1:23" ht="25.5">
      <c r="A30" s="384">
        <v>16</v>
      </c>
      <c r="B30" s="318" t="s">
        <v>280</v>
      </c>
      <c r="C30" s="382" t="s">
        <v>265</v>
      </c>
      <c r="D30" s="381">
        <v>5</v>
      </c>
      <c r="E30" s="391"/>
      <c r="F30" s="385">
        <f t="shared" si="1"/>
        <v>0</v>
      </c>
      <c r="G30" s="5"/>
      <c r="H30" s="5"/>
      <c r="I30" s="5"/>
      <c r="J30" s="5"/>
      <c r="K30" s="5"/>
      <c r="L30" s="5"/>
      <c r="M30" s="5"/>
      <c r="N30" s="5"/>
      <c r="O30" s="5"/>
      <c r="P30" s="5"/>
      <c r="Q30" s="5"/>
      <c r="R30" s="5"/>
      <c r="S30" s="5"/>
      <c r="T30" s="5"/>
      <c r="U30" s="5"/>
      <c r="V30" s="5"/>
      <c r="W30" s="5"/>
    </row>
    <row r="31" spans="1:23" ht="25.5">
      <c r="A31" s="384">
        <v>17</v>
      </c>
      <c r="B31" s="318" t="s">
        <v>281</v>
      </c>
      <c r="C31" s="382" t="s">
        <v>265</v>
      </c>
      <c r="D31" s="381">
        <v>10</v>
      </c>
      <c r="E31" s="391"/>
      <c r="F31" s="385">
        <f t="shared" si="1"/>
        <v>0</v>
      </c>
      <c r="G31" s="5"/>
      <c r="H31" s="5"/>
      <c r="I31" s="5"/>
      <c r="J31" s="5"/>
      <c r="K31" s="5"/>
      <c r="L31" s="5"/>
      <c r="M31" s="5"/>
      <c r="N31" s="5"/>
      <c r="O31" s="5"/>
      <c r="P31" s="5"/>
      <c r="Q31" s="5"/>
      <c r="R31" s="5"/>
      <c r="S31" s="5"/>
      <c r="T31" s="5"/>
      <c r="U31" s="5"/>
      <c r="V31" s="5"/>
      <c r="W31" s="5"/>
    </row>
    <row r="32" spans="1:23" ht="25.5">
      <c r="A32" s="384">
        <v>18</v>
      </c>
      <c r="B32" s="318" t="s">
        <v>282</v>
      </c>
      <c r="C32" s="382" t="s">
        <v>283</v>
      </c>
      <c r="D32" s="381">
        <v>35</v>
      </c>
      <c r="E32" s="391"/>
      <c r="F32" s="385">
        <f t="shared" si="1"/>
        <v>0</v>
      </c>
      <c r="G32" s="5"/>
      <c r="H32" s="5"/>
      <c r="I32" s="5"/>
      <c r="J32" s="5"/>
      <c r="K32" s="5"/>
      <c r="L32" s="5"/>
      <c r="M32" s="5"/>
      <c r="N32" s="5"/>
      <c r="O32" s="5"/>
      <c r="P32" s="5"/>
      <c r="Q32" s="5"/>
      <c r="R32" s="5"/>
      <c r="S32" s="5"/>
      <c r="T32" s="5"/>
      <c r="U32" s="5"/>
      <c r="V32" s="5"/>
      <c r="W32" s="5"/>
    </row>
    <row r="33" spans="1:24" ht="25.5">
      <c r="A33" s="384">
        <v>19</v>
      </c>
      <c r="B33" s="318" t="s">
        <v>284</v>
      </c>
      <c r="C33" s="382" t="s">
        <v>283</v>
      </c>
      <c r="D33" s="381">
        <v>40</v>
      </c>
      <c r="E33" s="391"/>
      <c r="F33" s="385">
        <f t="shared" si="1"/>
        <v>0</v>
      </c>
      <c r="G33" s="5"/>
      <c r="H33" s="5"/>
      <c r="I33" s="5"/>
      <c r="J33" s="5"/>
      <c r="K33" s="5"/>
      <c r="L33" s="5"/>
      <c r="M33" s="5"/>
      <c r="N33" s="5"/>
      <c r="O33" s="5"/>
      <c r="P33" s="5"/>
      <c r="Q33" s="5"/>
      <c r="R33" s="5"/>
      <c r="S33" s="5"/>
      <c r="T33" s="5"/>
      <c r="U33" s="5"/>
      <c r="V33" s="5"/>
      <c r="W33" s="5"/>
      <c r="X33" s="5"/>
    </row>
    <row r="34" spans="1:24" ht="25.5">
      <c r="A34" s="384">
        <v>20</v>
      </c>
      <c r="B34" s="318" t="s">
        <v>285</v>
      </c>
      <c r="C34" s="382" t="s">
        <v>283</v>
      </c>
      <c r="D34" s="381">
        <v>5</v>
      </c>
      <c r="E34" s="391"/>
      <c r="F34" s="385">
        <f t="shared" si="1"/>
        <v>0</v>
      </c>
      <c r="G34" s="5"/>
      <c r="H34" s="5"/>
      <c r="I34" s="5"/>
      <c r="J34" s="5"/>
      <c r="K34" s="5"/>
      <c r="L34" s="5"/>
      <c r="M34" s="5"/>
      <c r="N34" s="5"/>
      <c r="O34" s="5"/>
      <c r="P34" s="5"/>
      <c r="Q34" s="5"/>
      <c r="R34" s="5"/>
      <c r="S34" s="5"/>
      <c r="T34" s="5"/>
      <c r="U34" s="5"/>
      <c r="V34" s="5"/>
      <c r="W34" s="5"/>
      <c r="X34" s="5"/>
    </row>
    <row r="35" spans="1:24" ht="51">
      <c r="A35" s="384">
        <v>21</v>
      </c>
      <c r="B35" s="318" t="s">
        <v>286</v>
      </c>
      <c r="C35" s="382" t="s">
        <v>287</v>
      </c>
      <c r="D35" s="381">
        <v>70</v>
      </c>
      <c r="E35" s="391"/>
      <c r="F35" s="385">
        <f t="shared" si="1"/>
        <v>0</v>
      </c>
      <c r="G35" s="5"/>
      <c r="H35" s="5"/>
      <c r="I35" s="5"/>
      <c r="J35" s="5"/>
      <c r="K35" s="5"/>
      <c r="L35" s="5"/>
      <c r="M35" s="5"/>
      <c r="N35" s="5"/>
      <c r="O35" s="5"/>
      <c r="P35" s="5"/>
      <c r="Q35" s="5"/>
      <c r="R35" s="5"/>
      <c r="S35" s="5"/>
      <c r="T35" s="5"/>
      <c r="U35" s="5"/>
      <c r="V35" s="5"/>
      <c r="W35" s="5"/>
      <c r="X35" s="5"/>
    </row>
    <row r="36" spans="1:24" ht="38.25">
      <c r="A36" s="384">
        <v>22</v>
      </c>
      <c r="B36" s="318" t="s">
        <v>288</v>
      </c>
      <c r="C36" s="382" t="s">
        <v>287</v>
      </c>
      <c r="D36" s="381">
        <v>90</v>
      </c>
      <c r="E36" s="391"/>
      <c r="F36" s="385">
        <f t="shared" si="1"/>
        <v>0</v>
      </c>
      <c r="G36" s="5"/>
      <c r="H36" s="5"/>
      <c r="I36" s="5"/>
      <c r="J36" s="5"/>
      <c r="K36" s="5"/>
      <c r="L36" s="5"/>
      <c r="M36" s="5"/>
      <c r="N36" s="5"/>
      <c r="O36" s="5"/>
      <c r="P36" s="5"/>
      <c r="Q36" s="5"/>
      <c r="R36" s="5"/>
      <c r="S36" s="5"/>
      <c r="T36" s="5"/>
      <c r="U36" s="5"/>
      <c r="V36" s="5"/>
      <c r="W36" s="5"/>
      <c r="X36" s="5"/>
    </row>
    <row r="37" spans="1:24" ht="12.75">
      <c r="A37" s="384">
        <v>23</v>
      </c>
      <c r="B37" s="318" t="s">
        <v>289</v>
      </c>
      <c r="C37" s="382" t="s">
        <v>219</v>
      </c>
      <c r="D37" s="381">
        <v>40</v>
      </c>
      <c r="E37" s="391"/>
      <c r="F37" s="385">
        <f t="shared" si="1"/>
        <v>0</v>
      </c>
      <c r="G37" s="5"/>
      <c r="H37" s="5"/>
      <c r="I37" s="5"/>
      <c r="J37" s="5"/>
      <c r="K37" s="5"/>
      <c r="L37" s="5"/>
      <c r="M37" s="5"/>
      <c r="N37" s="5"/>
      <c r="O37" s="5"/>
      <c r="P37" s="5"/>
      <c r="Q37" s="5"/>
      <c r="R37" s="5"/>
      <c r="S37" s="5"/>
      <c r="T37" s="5"/>
      <c r="U37" s="5"/>
      <c r="V37" s="5"/>
      <c r="W37" s="5"/>
      <c r="X37" s="5"/>
    </row>
    <row r="38" spans="1:24" ht="12.75">
      <c r="A38" s="384">
        <v>24</v>
      </c>
      <c r="B38" s="318" t="s">
        <v>290</v>
      </c>
      <c r="C38" s="382" t="s">
        <v>219</v>
      </c>
      <c r="D38" s="381">
        <v>65</v>
      </c>
      <c r="E38" s="391"/>
      <c r="F38" s="385">
        <f t="shared" si="1"/>
        <v>0</v>
      </c>
      <c r="G38" s="5"/>
      <c r="H38" s="5"/>
      <c r="I38" s="5"/>
      <c r="J38" s="5"/>
      <c r="K38" s="5"/>
      <c r="L38" s="5"/>
      <c r="M38" s="5"/>
      <c r="N38" s="5"/>
      <c r="O38" s="5"/>
      <c r="P38" s="5"/>
      <c r="Q38" s="5"/>
      <c r="R38" s="5"/>
      <c r="S38" s="5"/>
      <c r="T38" s="5"/>
      <c r="U38" s="5"/>
      <c r="V38" s="5"/>
      <c r="W38" s="5"/>
      <c r="X38" s="5"/>
    </row>
    <row r="39" spans="1:24" ht="12.75">
      <c r="A39" s="384">
        <v>25</v>
      </c>
      <c r="B39" s="318" t="s">
        <v>291</v>
      </c>
      <c r="C39" s="382" t="s">
        <v>219</v>
      </c>
      <c r="D39" s="381">
        <v>30</v>
      </c>
      <c r="E39" s="391"/>
      <c r="F39" s="385">
        <f t="shared" si="1"/>
        <v>0</v>
      </c>
      <c r="G39" s="5"/>
      <c r="H39" s="5"/>
      <c r="I39" s="5"/>
      <c r="J39" s="5"/>
      <c r="K39" s="5"/>
      <c r="L39" s="5"/>
      <c r="M39" s="5"/>
      <c r="N39" s="5"/>
      <c r="O39" s="5"/>
      <c r="P39" s="5"/>
      <c r="Q39" s="5"/>
      <c r="R39" s="5"/>
      <c r="S39" s="5"/>
      <c r="T39" s="5"/>
      <c r="U39" s="5"/>
      <c r="V39" s="5"/>
      <c r="W39" s="5"/>
      <c r="X39" s="5"/>
    </row>
    <row r="40" spans="1:24" ht="25.5">
      <c r="A40" s="384">
        <v>26</v>
      </c>
      <c r="B40" s="318" t="s">
        <v>292</v>
      </c>
      <c r="C40" s="382" t="s">
        <v>283</v>
      </c>
      <c r="D40" s="381">
        <v>3</v>
      </c>
      <c r="E40" s="391"/>
      <c r="F40" s="385">
        <f t="shared" si="1"/>
        <v>0</v>
      </c>
      <c r="G40" s="5"/>
      <c r="H40" s="5"/>
      <c r="I40" s="5"/>
      <c r="J40" s="5"/>
      <c r="K40" s="5"/>
      <c r="L40" s="5"/>
      <c r="M40" s="5"/>
      <c r="N40" s="5"/>
      <c r="O40" s="5"/>
      <c r="P40" s="5"/>
      <c r="Q40" s="5"/>
      <c r="R40" s="5"/>
      <c r="S40" s="5"/>
      <c r="T40" s="5"/>
      <c r="U40" s="5"/>
      <c r="V40" s="5"/>
      <c r="W40" s="5"/>
      <c r="X40" s="5"/>
    </row>
    <row r="41" spans="1:24" ht="25.5">
      <c r="A41" s="384">
        <v>27</v>
      </c>
      <c r="B41" s="318" t="s">
        <v>293</v>
      </c>
      <c r="C41" s="382" t="s">
        <v>283</v>
      </c>
      <c r="D41" s="381">
        <v>2</v>
      </c>
      <c r="E41" s="391"/>
      <c r="F41" s="385">
        <f t="shared" si="1"/>
        <v>0</v>
      </c>
      <c r="G41" s="5"/>
      <c r="H41" s="5"/>
      <c r="I41" s="5"/>
      <c r="J41" s="5"/>
      <c r="K41" s="5"/>
      <c r="L41" s="5"/>
      <c r="M41" s="5"/>
      <c r="N41" s="5"/>
      <c r="O41" s="5"/>
      <c r="P41" s="5"/>
      <c r="Q41" s="5"/>
      <c r="R41" s="5"/>
      <c r="S41" s="5"/>
      <c r="T41" s="5"/>
      <c r="U41" s="5"/>
      <c r="V41" s="5"/>
      <c r="W41" s="5"/>
      <c r="X41" s="5"/>
    </row>
    <row r="42" spans="1:24" ht="25.5">
      <c r="A42" s="384">
        <v>28</v>
      </c>
      <c r="B42" s="318" t="s">
        <v>296</v>
      </c>
      <c r="C42" s="382" t="s">
        <v>297</v>
      </c>
      <c r="D42" s="381">
        <v>6</v>
      </c>
      <c r="E42" s="391"/>
      <c r="F42" s="385">
        <f t="shared" si="1"/>
        <v>0</v>
      </c>
      <c r="G42" s="5"/>
      <c r="H42" s="5"/>
      <c r="I42" s="5"/>
      <c r="J42" s="5"/>
      <c r="K42" s="5"/>
      <c r="L42" s="5"/>
      <c r="M42" s="5"/>
      <c r="N42" s="5"/>
      <c r="O42" s="5"/>
      <c r="P42" s="5"/>
      <c r="Q42" s="5"/>
      <c r="R42" s="5"/>
      <c r="S42" s="5"/>
      <c r="T42" s="5"/>
      <c r="U42" s="5"/>
      <c r="V42" s="5"/>
      <c r="W42" s="5"/>
      <c r="X42" s="5"/>
    </row>
    <row r="43" spans="1:24" ht="38.25">
      <c r="A43" s="384">
        <v>29</v>
      </c>
      <c r="B43" s="318" t="s">
        <v>298</v>
      </c>
      <c r="C43" s="382" t="s">
        <v>299</v>
      </c>
      <c r="D43" s="381">
        <v>5</v>
      </c>
      <c r="E43" s="391"/>
      <c r="F43" s="385">
        <f t="shared" si="1"/>
        <v>0</v>
      </c>
      <c r="G43" s="5"/>
      <c r="H43" s="5"/>
      <c r="I43" s="5"/>
      <c r="J43" s="5"/>
      <c r="K43" s="5"/>
      <c r="L43" s="5"/>
      <c r="M43" s="5"/>
      <c r="N43" s="5"/>
      <c r="O43" s="5"/>
      <c r="P43" s="5"/>
      <c r="Q43" s="5"/>
      <c r="R43" s="5"/>
      <c r="S43" s="5"/>
      <c r="T43" s="5"/>
      <c r="U43" s="5"/>
      <c r="V43" s="5"/>
      <c r="W43" s="5"/>
      <c r="X43" s="5"/>
    </row>
    <row r="44" spans="1:24" ht="25.5">
      <c r="A44" s="384">
        <v>30</v>
      </c>
      <c r="B44" s="318" t="s">
        <v>300</v>
      </c>
      <c r="C44" s="382" t="s">
        <v>217</v>
      </c>
      <c r="D44" s="381">
        <v>12</v>
      </c>
      <c r="E44" s="391"/>
      <c r="F44" s="385">
        <f t="shared" si="1"/>
        <v>0</v>
      </c>
      <c r="G44" s="5"/>
      <c r="H44" s="5"/>
      <c r="I44" s="5"/>
      <c r="J44" s="5"/>
      <c r="K44" s="5"/>
      <c r="L44" s="5"/>
      <c r="M44" s="5"/>
      <c r="N44" s="5"/>
      <c r="O44" s="5"/>
      <c r="P44" s="5"/>
      <c r="Q44" s="5"/>
      <c r="R44" s="5"/>
      <c r="S44" s="5"/>
      <c r="T44" s="5"/>
      <c r="U44" s="5"/>
      <c r="V44" s="5"/>
      <c r="W44" s="5"/>
      <c r="X44" s="5"/>
    </row>
    <row r="45" spans="1:24" ht="25.5">
      <c r="A45" s="384">
        <v>31</v>
      </c>
      <c r="B45" s="318" t="s">
        <v>301</v>
      </c>
      <c r="C45" s="382" t="s">
        <v>287</v>
      </c>
      <c r="D45" s="381">
        <v>12</v>
      </c>
      <c r="E45" s="391"/>
      <c r="F45" s="385">
        <f t="shared" si="1"/>
        <v>0</v>
      </c>
      <c r="G45" s="5"/>
      <c r="H45" s="5"/>
      <c r="I45" s="5"/>
      <c r="J45" s="5"/>
      <c r="K45" s="5"/>
      <c r="L45" s="5"/>
      <c r="M45" s="5"/>
      <c r="N45" s="5"/>
      <c r="O45" s="5"/>
      <c r="P45" s="5"/>
      <c r="Q45" s="5"/>
      <c r="R45" s="5"/>
      <c r="S45" s="5"/>
      <c r="T45" s="5"/>
      <c r="U45" s="5"/>
      <c r="V45" s="5"/>
      <c r="W45" s="5"/>
      <c r="X45" s="5"/>
    </row>
    <row r="46" spans="1:24" ht="25.5">
      <c r="A46" s="384">
        <v>32</v>
      </c>
      <c r="B46" s="318" t="s">
        <v>302</v>
      </c>
      <c r="C46" s="382" t="s">
        <v>265</v>
      </c>
      <c r="D46" s="381">
        <v>15</v>
      </c>
      <c r="E46" s="391"/>
      <c r="F46" s="385">
        <f t="shared" si="1"/>
        <v>0</v>
      </c>
      <c r="G46" s="5"/>
      <c r="H46" s="5"/>
      <c r="I46" s="5"/>
      <c r="J46" s="5"/>
      <c r="K46" s="5"/>
      <c r="L46" s="5"/>
      <c r="M46" s="5"/>
      <c r="N46" s="5"/>
      <c r="O46" s="5"/>
      <c r="P46" s="5"/>
      <c r="Q46" s="5"/>
      <c r="R46" s="5"/>
      <c r="S46" s="5"/>
      <c r="T46" s="5"/>
      <c r="U46" s="5"/>
      <c r="V46" s="5"/>
      <c r="W46" s="5"/>
      <c r="X46" s="5"/>
    </row>
    <row r="47" spans="1:24" ht="38.25">
      <c r="A47" s="384">
        <v>33</v>
      </c>
      <c r="B47" s="318" t="s">
        <v>303</v>
      </c>
      <c r="C47" s="382" t="s">
        <v>217</v>
      </c>
      <c r="D47" s="381">
        <v>4</v>
      </c>
      <c r="E47" s="391"/>
      <c r="F47" s="385">
        <f t="shared" si="1"/>
        <v>0</v>
      </c>
      <c r="G47" s="5"/>
      <c r="H47" s="5"/>
      <c r="I47" s="5"/>
      <c r="J47" s="5"/>
      <c r="K47" s="5"/>
      <c r="L47" s="5"/>
      <c r="M47" s="5"/>
      <c r="N47" s="5"/>
      <c r="O47" s="5"/>
      <c r="P47" s="5"/>
      <c r="Q47" s="5"/>
      <c r="R47" s="5"/>
      <c r="S47" s="5"/>
      <c r="T47" s="5"/>
      <c r="U47" s="5"/>
      <c r="V47" s="5"/>
      <c r="W47" s="5"/>
      <c r="X47" s="5"/>
    </row>
    <row r="48" spans="1:24" ht="76.5">
      <c r="A48" s="384">
        <v>34</v>
      </c>
      <c r="B48" s="318" t="s">
        <v>304</v>
      </c>
      <c r="C48" s="382" t="s">
        <v>217</v>
      </c>
      <c r="D48" s="381">
        <v>10</v>
      </c>
      <c r="E48" s="391"/>
      <c r="F48" s="385">
        <f t="shared" si="1"/>
        <v>0</v>
      </c>
      <c r="G48" s="48"/>
      <c r="H48" s="5"/>
      <c r="I48" s="5"/>
      <c r="J48" s="5"/>
      <c r="K48" s="5"/>
      <c r="L48" s="5"/>
      <c r="M48" s="5"/>
      <c r="N48" s="5"/>
      <c r="O48" s="5"/>
      <c r="P48" s="5"/>
      <c r="Q48" s="5"/>
      <c r="R48" s="5"/>
      <c r="S48" s="5"/>
      <c r="T48" s="5"/>
      <c r="U48" s="5"/>
      <c r="V48" s="5"/>
      <c r="W48" s="5"/>
      <c r="X48" s="5"/>
    </row>
    <row r="49" spans="1:24" ht="63.75">
      <c r="A49" s="384">
        <v>35</v>
      </c>
      <c r="B49" s="318" t="s">
        <v>305</v>
      </c>
      <c r="C49" s="382" t="s">
        <v>217</v>
      </c>
      <c r="D49" s="381">
        <v>10</v>
      </c>
      <c r="E49" s="391"/>
      <c r="F49" s="385">
        <f t="shared" si="1"/>
        <v>0</v>
      </c>
      <c r="G49" s="48"/>
      <c r="H49" s="5"/>
      <c r="I49" s="5"/>
      <c r="J49" s="5"/>
      <c r="K49" s="5"/>
      <c r="L49" s="5"/>
      <c r="M49" s="5"/>
      <c r="N49" s="5"/>
      <c r="O49" s="5"/>
      <c r="P49" s="5"/>
      <c r="Q49" s="5"/>
      <c r="R49" s="5"/>
      <c r="S49" s="5"/>
      <c r="T49" s="5"/>
      <c r="U49" s="5"/>
      <c r="V49" s="5"/>
      <c r="W49" s="5"/>
      <c r="X49" s="5"/>
    </row>
    <row r="50" spans="1:24" ht="63.75">
      <c r="A50" s="384">
        <v>36</v>
      </c>
      <c r="B50" s="318" t="s">
        <v>306</v>
      </c>
      <c r="C50" s="382" t="s">
        <v>217</v>
      </c>
      <c r="D50" s="381">
        <v>2</v>
      </c>
      <c r="E50" s="391"/>
      <c r="F50" s="385">
        <f t="shared" si="1"/>
        <v>0</v>
      </c>
      <c r="G50" s="48"/>
      <c r="H50" s="5"/>
      <c r="I50" s="5"/>
      <c r="J50" s="5"/>
      <c r="K50" s="5"/>
      <c r="L50" s="5"/>
      <c r="M50" s="5"/>
      <c r="N50" s="5"/>
      <c r="O50" s="5"/>
      <c r="P50" s="5"/>
      <c r="Q50" s="5"/>
      <c r="R50" s="5"/>
      <c r="S50" s="5"/>
      <c r="T50" s="5"/>
      <c r="U50" s="5"/>
      <c r="V50" s="5"/>
      <c r="W50" s="5"/>
      <c r="X50" s="5"/>
    </row>
    <row r="51" spans="1:24" ht="63.75">
      <c r="A51" s="384">
        <v>37</v>
      </c>
      <c r="B51" s="318" t="s">
        <v>307</v>
      </c>
      <c r="C51" s="382" t="s">
        <v>217</v>
      </c>
      <c r="D51" s="381">
        <v>40</v>
      </c>
      <c r="E51" s="391"/>
      <c r="F51" s="385">
        <f t="shared" si="1"/>
        <v>0</v>
      </c>
      <c r="G51" s="48"/>
      <c r="H51" s="5"/>
      <c r="I51" s="5"/>
      <c r="J51" s="5"/>
      <c r="K51" s="5"/>
      <c r="L51" s="5"/>
      <c r="M51" s="5"/>
      <c r="N51" s="5"/>
      <c r="O51" s="5"/>
      <c r="P51" s="5"/>
      <c r="Q51" s="5"/>
      <c r="R51" s="5"/>
      <c r="S51" s="5"/>
      <c r="T51" s="5"/>
      <c r="U51" s="5"/>
      <c r="V51" s="5"/>
      <c r="W51" s="5"/>
      <c r="X51" s="5"/>
    </row>
    <row r="52" spans="1:24" ht="63.75">
      <c r="A52" s="384">
        <v>38</v>
      </c>
      <c r="B52" s="318" t="s">
        <v>308</v>
      </c>
      <c r="C52" s="382" t="s">
        <v>217</v>
      </c>
      <c r="D52" s="381">
        <v>65</v>
      </c>
      <c r="E52" s="391"/>
      <c r="F52" s="385">
        <f t="shared" si="1"/>
        <v>0</v>
      </c>
      <c r="G52" s="48"/>
      <c r="H52" s="5"/>
      <c r="I52" s="5"/>
      <c r="J52" s="5"/>
      <c r="K52" s="5"/>
      <c r="L52" s="5"/>
      <c r="M52" s="5"/>
      <c r="N52" s="5"/>
      <c r="O52" s="5"/>
      <c r="P52" s="5"/>
      <c r="Q52" s="5"/>
      <c r="R52" s="5"/>
      <c r="S52" s="5"/>
      <c r="T52" s="5"/>
      <c r="U52" s="5"/>
      <c r="V52" s="5"/>
      <c r="W52" s="5"/>
      <c r="X52" s="5"/>
    </row>
    <row r="53" spans="1:24" ht="63.75">
      <c r="A53" s="384">
        <v>39</v>
      </c>
      <c r="B53" s="318" t="s">
        <v>309</v>
      </c>
      <c r="C53" s="382" t="s">
        <v>217</v>
      </c>
      <c r="D53" s="381">
        <v>20</v>
      </c>
      <c r="E53" s="391"/>
      <c r="F53" s="385">
        <f t="shared" si="1"/>
        <v>0</v>
      </c>
      <c r="G53" s="48"/>
      <c r="H53" s="5"/>
      <c r="I53" s="5"/>
      <c r="J53" s="5"/>
      <c r="K53" s="5"/>
      <c r="L53" s="5"/>
      <c r="M53" s="5"/>
      <c r="N53" s="5"/>
      <c r="O53" s="5"/>
      <c r="P53" s="5"/>
      <c r="Q53" s="5"/>
      <c r="R53" s="5"/>
      <c r="S53" s="5"/>
      <c r="T53" s="5"/>
      <c r="U53" s="5"/>
      <c r="V53" s="5"/>
      <c r="W53" s="5"/>
      <c r="X53" s="5"/>
    </row>
    <row r="54" spans="1:24" ht="51">
      <c r="A54" s="384">
        <v>40</v>
      </c>
      <c r="B54" s="318" t="s">
        <v>310</v>
      </c>
      <c r="C54" s="382" t="s">
        <v>217</v>
      </c>
      <c r="D54" s="381">
        <v>15</v>
      </c>
      <c r="E54" s="391"/>
      <c r="F54" s="385">
        <f t="shared" si="1"/>
        <v>0</v>
      </c>
      <c r="G54" s="48"/>
      <c r="H54" s="5"/>
      <c r="I54" s="5"/>
      <c r="J54" s="5"/>
      <c r="K54" s="5"/>
      <c r="L54" s="5"/>
      <c r="M54" s="5"/>
      <c r="N54" s="5"/>
      <c r="O54" s="5"/>
      <c r="P54" s="5"/>
      <c r="Q54" s="5"/>
      <c r="R54" s="5"/>
      <c r="S54" s="5"/>
      <c r="T54" s="5"/>
      <c r="U54" s="5"/>
      <c r="V54" s="5"/>
      <c r="W54" s="5"/>
      <c r="X54" s="5"/>
    </row>
    <row r="55" spans="1:24" ht="63.75">
      <c r="A55" s="384">
        <v>41</v>
      </c>
      <c r="B55" s="318" t="s">
        <v>311</v>
      </c>
      <c r="C55" s="382" t="s">
        <v>217</v>
      </c>
      <c r="D55" s="381">
        <v>40</v>
      </c>
      <c r="E55" s="391"/>
      <c r="F55" s="385">
        <f t="shared" si="1"/>
        <v>0</v>
      </c>
      <c r="G55" s="48"/>
      <c r="H55" s="5"/>
      <c r="I55" s="5"/>
      <c r="J55" s="5"/>
      <c r="K55" s="5"/>
      <c r="L55" s="5"/>
      <c r="M55" s="5"/>
      <c r="N55" s="5"/>
      <c r="O55" s="5"/>
      <c r="P55" s="5"/>
      <c r="Q55" s="5"/>
      <c r="R55" s="5"/>
      <c r="S55" s="5"/>
      <c r="T55" s="5"/>
      <c r="U55" s="5"/>
      <c r="V55" s="5"/>
      <c r="W55" s="5"/>
      <c r="X55" s="5"/>
    </row>
    <row r="56" spans="1:24" ht="63.75">
      <c r="A56" s="384">
        <v>42</v>
      </c>
      <c r="B56" s="318" t="s">
        <v>312</v>
      </c>
      <c r="C56" s="382" t="s">
        <v>217</v>
      </c>
      <c r="D56" s="381">
        <v>40</v>
      </c>
      <c r="E56" s="391"/>
      <c r="F56" s="385">
        <f t="shared" si="1"/>
        <v>0</v>
      </c>
      <c r="G56" s="48"/>
      <c r="H56" s="5"/>
      <c r="I56" s="5"/>
      <c r="J56" s="5"/>
      <c r="K56" s="5"/>
      <c r="L56" s="5"/>
      <c r="M56" s="5"/>
      <c r="N56" s="5"/>
      <c r="O56" s="5"/>
      <c r="P56" s="5"/>
      <c r="Q56" s="5"/>
      <c r="R56" s="5"/>
      <c r="S56" s="5"/>
      <c r="T56" s="5"/>
      <c r="U56" s="5"/>
      <c r="V56" s="5"/>
      <c r="W56" s="5"/>
      <c r="X56" s="5"/>
    </row>
    <row r="57" spans="1:24" ht="25.5">
      <c r="A57" s="384">
        <v>43</v>
      </c>
      <c r="B57" s="318" t="s">
        <v>313</v>
      </c>
      <c r="C57" s="383" t="s">
        <v>283</v>
      </c>
      <c r="D57" s="381">
        <v>7</v>
      </c>
      <c r="E57" s="391"/>
      <c r="F57" s="385">
        <f t="shared" si="1"/>
        <v>0</v>
      </c>
      <c r="G57" s="5"/>
      <c r="H57" s="5"/>
      <c r="I57" s="5"/>
      <c r="J57" s="5"/>
      <c r="K57" s="5"/>
      <c r="L57" s="5"/>
      <c r="M57" s="5"/>
      <c r="N57" s="5"/>
      <c r="O57" s="5"/>
      <c r="P57" s="5"/>
      <c r="Q57" s="5"/>
      <c r="R57" s="5"/>
      <c r="S57" s="5"/>
      <c r="T57" s="5"/>
      <c r="U57" s="5"/>
      <c r="V57" s="5"/>
      <c r="W57" s="5"/>
      <c r="X57" s="5"/>
    </row>
    <row r="58" spans="1:24" ht="38.25">
      <c r="A58" s="384">
        <v>44</v>
      </c>
      <c r="B58" s="318" t="s">
        <v>314</v>
      </c>
      <c r="C58" s="383" t="s">
        <v>265</v>
      </c>
      <c r="D58" s="381">
        <v>6</v>
      </c>
      <c r="E58" s="391"/>
      <c r="F58" s="385">
        <f t="shared" si="1"/>
        <v>0</v>
      </c>
      <c r="G58" s="5"/>
      <c r="H58" s="5"/>
      <c r="I58" s="5"/>
      <c r="J58" s="5"/>
      <c r="K58" s="5"/>
      <c r="L58" s="5"/>
      <c r="M58" s="5"/>
      <c r="N58" s="5"/>
      <c r="O58" s="5"/>
      <c r="P58" s="5"/>
      <c r="Q58" s="5"/>
      <c r="R58" s="5"/>
      <c r="S58" s="5"/>
      <c r="T58" s="5"/>
      <c r="U58" s="5"/>
      <c r="V58" s="5"/>
      <c r="W58" s="5"/>
      <c r="X58" s="5"/>
    </row>
    <row r="59" spans="1:24" ht="25.5">
      <c r="A59" s="384">
        <v>45</v>
      </c>
      <c r="B59" s="318" t="s">
        <v>315</v>
      </c>
      <c r="C59" s="383" t="s">
        <v>283</v>
      </c>
      <c r="D59" s="381">
        <v>1</v>
      </c>
      <c r="E59" s="391"/>
      <c r="F59" s="385">
        <f t="shared" si="1"/>
        <v>0</v>
      </c>
      <c r="G59" s="5"/>
      <c r="H59" s="5"/>
      <c r="I59" s="5"/>
      <c r="J59" s="5"/>
      <c r="K59" s="5"/>
      <c r="L59" s="5"/>
      <c r="M59" s="5"/>
      <c r="N59" s="5"/>
      <c r="O59" s="5"/>
      <c r="P59" s="5"/>
      <c r="Q59" s="5"/>
      <c r="R59" s="5"/>
      <c r="S59" s="5"/>
      <c r="T59" s="5"/>
      <c r="U59" s="5"/>
      <c r="V59" s="5"/>
      <c r="W59" s="5"/>
      <c r="X59" s="5"/>
    </row>
    <row r="60" spans="1:24" s="548" customFormat="1" ht="25.5">
      <c r="A60" s="538">
        <v>46</v>
      </c>
      <c r="B60" s="544" t="s">
        <v>575</v>
      </c>
      <c r="C60" s="545" t="s">
        <v>265</v>
      </c>
      <c r="D60" s="545">
        <v>1</v>
      </c>
      <c r="E60" s="546"/>
      <c r="F60" s="543">
        <f t="shared" si="1"/>
        <v>0</v>
      </c>
      <c r="G60" s="547"/>
      <c r="H60" s="547"/>
      <c r="I60" s="547"/>
      <c r="J60" s="547"/>
      <c r="K60" s="547"/>
      <c r="L60" s="547"/>
      <c r="M60" s="547"/>
      <c r="N60" s="547"/>
      <c r="O60" s="547"/>
      <c r="P60" s="547"/>
      <c r="Q60" s="547"/>
      <c r="R60" s="547"/>
      <c r="S60" s="547"/>
      <c r="T60" s="547"/>
      <c r="U60" s="547"/>
      <c r="V60" s="547"/>
      <c r="W60" s="547"/>
      <c r="X60" s="547"/>
    </row>
    <row r="61" spans="1:24" ht="12.75">
      <c r="A61" s="312"/>
      <c r="B61" s="313"/>
      <c r="C61" s="314"/>
      <c r="D61" s="314"/>
      <c r="E61" s="315" t="s">
        <v>316</v>
      </c>
      <c r="F61" s="316">
        <f>SUM(F15:F60)</f>
        <v>0</v>
      </c>
      <c r="G61" s="5"/>
      <c r="H61" s="5"/>
      <c r="I61" s="5"/>
      <c r="J61" s="5"/>
      <c r="K61" s="5"/>
      <c r="L61" s="5"/>
      <c r="M61" s="5"/>
      <c r="N61" s="5"/>
      <c r="O61" s="5"/>
      <c r="P61" s="5"/>
      <c r="Q61" s="5"/>
      <c r="R61" s="5"/>
      <c r="S61" s="5"/>
      <c r="T61" s="5"/>
      <c r="U61" s="5"/>
      <c r="V61" s="5"/>
      <c r="W61" s="5"/>
      <c r="X61" s="5"/>
    </row>
    <row r="62" spans="1:24" ht="13.5" thickBot="1">
      <c r="A62" s="182"/>
      <c r="B62" s="155"/>
      <c r="C62" s="5"/>
      <c r="D62" s="5"/>
      <c r="E62" s="5"/>
      <c r="F62" s="5"/>
      <c r="G62" s="5"/>
      <c r="H62" s="5"/>
      <c r="I62" s="5"/>
      <c r="J62" s="5"/>
      <c r="K62" s="5"/>
      <c r="L62" s="5"/>
      <c r="M62" s="5"/>
      <c r="N62" s="5"/>
      <c r="O62" s="5"/>
      <c r="P62" s="5"/>
      <c r="Q62" s="5"/>
      <c r="R62" s="5"/>
      <c r="S62" s="5"/>
      <c r="T62" s="5"/>
      <c r="U62" s="5"/>
      <c r="V62" s="5"/>
      <c r="W62" s="5"/>
      <c r="X62" s="5"/>
    </row>
    <row r="63" spans="1:24" ht="13.5" thickBot="1">
      <c r="A63" s="182"/>
      <c r="B63" s="155"/>
      <c r="C63" s="5"/>
      <c r="D63" s="5"/>
      <c r="E63" s="35" t="s">
        <v>317</v>
      </c>
      <c r="F63" s="158">
        <f>ROUND((F61),2)</f>
        <v>0</v>
      </c>
      <c r="G63" s="5"/>
      <c r="H63" s="5"/>
      <c r="I63" s="5"/>
      <c r="J63" s="5"/>
      <c r="K63" s="5"/>
      <c r="L63" s="5"/>
      <c r="M63" s="5"/>
      <c r="N63" s="5"/>
      <c r="O63" s="5"/>
      <c r="P63" s="5"/>
      <c r="Q63" s="5"/>
      <c r="R63" s="5"/>
      <c r="S63" s="5"/>
      <c r="T63" s="5"/>
      <c r="U63" s="5"/>
      <c r="V63" s="5"/>
      <c r="W63" s="5"/>
      <c r="X63" s="5"/>
    </row>
    <row r="64" spans="1:24" ht="15.75">
      <c r="A64" s="189" t="s">
        <v>318</v>
      </c>
      <c r="B64" s="189"/>
      <c r="C64" s="189"/>
      <c r="D64" s="189"/>
      <c r="E64" s="672"/>
      <c r="F64" s="673"/>
      <c r="G64" s="202"/>
      <c r="H64" s="5"/>
      <c r="I64" s="5"/>
      <c r="J64" s="5"/>
      <c r="K64" s="5"/>
      <c r="L64" s="5"/>
      <c r="M64" s="5"/>
      <c r="N64" s="5"/>
      <c r="O64" s="5"/>
      <c r="P64" s="5"/>
      <c r="Q64" s="5"/>
      <c r="R64" s="5"/>
      <c r="S64" s="5"/>
      <c r="T64" s="5"/>
      <c r="U64" s="5"/>
      <c r="V64" s="5"/>
      <c r="W64" s="5"/>
      <c r="X64" s="5"/>
    </row>
    <row r="65" spans="1:24" ht="12.75">
      <c r="A65" s="397" t="s">
        <v>44</v>
      </c>
      <c r="B65" s="398" t="s">
        <v>202</v>
      </c>
      <c r="C65" s="398" t="s">
        <v>219</v>
      </c>
      <c r="D65" s="398" t="s">
        <v>262</v>
      </c>
      <c r="E65" s="398" t="s">
        <v>204</v>
      </c>
      <c r="F65" s="399" t="s">
        <v>319</v>
      </c>
      <c r="G65" s="5"/>
      <c r="H65" s="5"/>
      <c r="I65" s="5"/>
      <c r="J65" s="5"/>
      <c r="K65" s="5"/>
      <c r="L65" s="5"/>
      <c r="M65" s="5"/>
      <c r="N65" s="5"/>
      <c r="O65" s="5"/>
      <c r="P65" s="5"/>
      <c r="Q65" s="5"/>
      <c r="R65" s="5"/>
      <c r="S65" s="5"/>
      <c r="T65" s="5"/>
      <c r="U65" s="5"/>
      <c r="V65" s="5"/>
      <c r="W65" s="5"/>
      <c r="X65" s="5"/>
    </row>
    <row r="66" spans="1:24" ht="25.5">
      <c r="A66" s="384">
        <v>1</v>
      </c>
      <c r="B66" s="318" t="s">
        <v>320</v>
      </c>
      <c r="C66" s="382" t="s">
        <v>265</v>
      </c>
      <c r="D66" s="381">
        <v>33</v>
      </c>
      <c r="E66" s="391"/>
      <c r="F66" s="385">
        <f>(D66*E66)</f>
        <v>0</v>
      </c>
      <c r="G66" s="5"/>
      <c r="H66" s="5"/>
      <c r="I66" s="5"/>
      <c r="J66" s="5"/>
      <c r="K66" s="5"/>
      <c r="L66" s="5"/>
      <c r="M66" s="5"/>
      <c r="N66" s="5"/>
      <c r="O66" s="5"/>
      <c r="P66" s="5"/>
      <c r="Q66" s="5"/>
      <c r="R66" s="5"/>
      <c r="S66" s="5"/>
      <c r="T66" s="5"/>
      <c r="U66" s="5"/>
      <c r="V66" s="5"/>
      <c r="W66" s="5"/>
      <c r="X66" s="5"/>
    </row>
    <row r="67" spans="1:24" ht="25.5">
      <c r="A67" s="384">
        <f t="shared" ref="A67:A75" si="2">A66+1</f>
        <v>2</v>
      </c>
      <c r="B67" s="318" t="s">
        <v>321</v>
      </c>
      <c r="C67" s="382" t="s">
        <v>219</v>
      </c>
      <c r="D67" s="381">
        <v>3</v>
      </c>
      <c r="E67" s="391"/>
      <c r="F67" s="385">
        <f t="shared" ref="F67:F75" si="3">D67*E67</f>
        <v>0</v>
      </c>
      <c r="G67" s="5"/>
      <c r="H67" s="5"/>
      <c r="I67" s="5"/>
      <c r="J67" s="5"/>
      <c r="K67" s="5"/>
      <c r="L67" s="5"/>
      <c r="M67" s="5"/>
      <c r="N67" s="5"/>
      <c r="O67" s="5"/>
      <c r="P67" s="5"/>
      <c r="Q67" s="5"/>
      <c r="R67" s="5"/>
      <c r="S67" s="5"/>
      <c r="T67" s="5"/>
      <c r="U67" s="5"/>
      <c r="V67" s="5"/>
      <c r="W67" s="5"/>
      <c r="X67" s="5"/>
    </row>
    <row r="68" spans="1:24" ht="25.5">
      <c r="A68" s="384">
        <f t="shared" si="2"/>
        <v>3</v>
      </c>
      <c r="B68" s="318" t="s">
        <v>322</v>
      </c>
      <c r="C68" s="382" t="s">
        <v>219</v>
      </c>
      <c r="D68" s="381">
        <v>2</v>
      </c>
      <c r="E68" s="391"/>
      <c r="F68" s="385">
        <f t="shared" si="3"/>
        <v>0</v>
      </c>
      <c r="G68" s="5"/>
      <c r="H68" s="5"/>
      <c r="I68" s="5"/>
      <c r="J68" s="5"/>
      <c r="K68" s="5"/>
      <c r="L68" s="5"/>
      <c r="M68" s="5"/>
      <c r="N68" s="5"/>
      <c r="O68" s="5"/>
      <c r="P68" s="5"/>
      <c r="Q68" s="5"/>
      <c r="R68" s="5"/>
      <c r="S68" s="5"/>
      <c r="T68" s="5"/>
      <c r="U68" s="5"/>
      <c r="V68" s="5"/>
      <c r="W68" s="5"/>
      <c r="X68" s="5"/>
    </row>
    <row r="69" spans="1:24" ht="25.5">
      <c r="A69" s="384">
        <f t="shared" si="2"/>
        <v>4</v>
      </c>
      <c r="B69" s="318" t="s">
        <v>323</v>
      </c>
      <c r="C69" s="382" t="s">
        <v>219</v>
      </c>
      <c r="D69" s="381">
        <v>10</v>
      </c>
      <c r="E69" s="391"/>
      <c r="F69" s="385">
        <f t="shared" si="3"/>
        <v>0</v>
      </c>
      <c r="G69" s="5"/>
      <c r="H69" s="5"/>
      <c r="I69" s="5"/>
      <c r="J69" s="5"/>
      <c r="K69" s="5"/>
      <c r="L69" s="5"/>
      <c r="M69" s="5"/>
      <c r="N69" s="5"/>
      <c r="O69" s="5"/>
      <c r="P69" s="5"/>
      <c r="Q69" s="5"/>
      <c r="R69" s="5"/>
      <c r="S69" s="5"/>
      <c r="T69" s="5"/>
      <c r="U69" s="5"/>
      <c r="V69" s="5"/>
      <c r="W69" s="5"/>
      <c r="X69" s="5"/>
    </row>
    <row r="70" spans="1:24" ht="25.5">
      <c r="A70" s="384">
        <f t="shared" si="2"/>
        <v>5</v>
      </c>
      <c r="B70" s="318" t="s">
        <v>324</v>
      </c>
      <c r="C70" s="382" t="s">
        <v>219</v>
      </c>
      <c r="D70" s="381">
        <v>1</v>
      </c>
      <c r="E70" s="391"/>
      <c r="F70" s="385">
        <f t="shared" si="3"/>
        <v>0</v>
      </c>
      <c r="G70" s="5"/>
      <c r="H70" s="5"/>
      <c r="I70" s="5"/>
      <c r="J70" s="5"/>
      <c r="K70" s="5"/>
      <c r="L70" s="5"/>
      <c r="M70" s="5"/>
      <c r="N70" s="5"/>
      <c r="O70" s="5"/>
      <c r="P70" s="5"/>
      <c r="Q70" s="5"/>
      <c r="R70" s="5"/>
      <c r="S70" s="5"/>
      <c r="T70" s="5"/>
      <c r="U70" s="5"/>
      <c r="V70" s="5"/>
      <c r="W70" s="5"/>
      <c r="X70" s="5"/>
    </row>
    <row r="71" spans="1:24" ht="25.5">
      <c r="A71" s="384">
        <f t="shared" si="2"/>
        <v>6</v>
      </c>
      <c r="B71" s="318" t="s">
        <v>325</v>
      </c>
      <c r="C71" s="382" t="s">
        <v>219</v>
      </c>
      <c r="D71" s="381">
        <v>3</v>
      </c>
      <c r="E71" s="391"/>
      <c r="F71" s="385">
        <f t="shared" si="3"/>
        <v>0</v>
      </c>
      <c r="G71" s="5"/>
      <c r="H71" s="5"/>
      <c r="I71" s="5"/>
      <c r="J71" s="5"/>
      <c r="K71" s="5"/>
      <c r="L71" s="5"/>
      <c r="M71" s="5"/>
      <c r="N71" s="5"/>
      <c r="O71" s="5"/>
      <c r="P71" s="5"/>
      <c r="Q71" s="5"/>
      <c r="R71" s="5"/>
      <c r="S71" s="5"/>
      <c r="T71" s="5"/>
      <c r="U71" s="5"/>
      <c r="V71" s="5"/>
      <c r="W71" s="5"/>
      <c r="X71" s="5"/>
    </row>
    <row r="72" spans="1:24" ht="25.5">
      <c r="A72" s="384">
        <f t="shared" si="2"/>
        <v>7</v>
      </c>
      <c r="B72" s="318" t="s">
        <v>326</v>
      </c>
      <c r="C72" s="382" t="s">
        <v>219</v>
      </c>
      <c r="D72" s="381">
        <v>6</v>
      </c>
      <c r="E72" s="391"/>
      <c r="F72" s="385">
        <f t="shared" si="3"/>
        <v>0</v>
      </c>
      <c r="G72" s="5"/>
      <c r="H72" s="5"/>
      <c r="I72" s="5"/>
      <c r="J72" s="5"/>
      <c r="K72" s="5"/>
      <c r="L72" s="5"/>
      <c r="M72" s="5"/>
      <c r="N72" s="5"/>
      <c r="O72" s="5"/>
      <c r="P72" s="5"/>
      <c r="Q72" s="5"/>
      <c r="R72" s="5"/>
      <c r="S72" s="5"/>
      <c r="T72" s="5"/>
      <c r="U72" s="5"/>
      <c r="V72" s="5"/>
      <c r="W72" s="5"/>
      <c r="X72" s="5"/>
    </row>
    <row r="73" spans="1:24" ht="25.5">
      <c r="A73" s="384">
        <f t="shared" si="2"/>
        <v>8</v>
      </c>
      <c r="B73" s="318" t="s">
        <v>327</v>
      </c>
      <c r="C73" s="382" t="s">
        <v>265</v>
      </c>
      <c r="D73" s="381">
        <v>20</v>
      </c>
      <c r="E73" s="391"/>
      <c r="F73" s="385">
        <f t="shared" si="3"/>
        <v>0</v>
      </c>
      <c r="G73" s="5"/>
      <c r="H73" s="5"/>
      <c r="I73" s="5"/>
      <c r="J73" s="5"/>
      <c r="K73" s="5"/>
      <c r="L73" s="5"/>
      <c r="M73" s="5"/>
      <c r="N73" s="5"/>
      <c r="O73" s="5"/>
      <c r="P73" s="5"/>
      <c r="Q73" s="5"/>
      <c r="R73" s="5"/>
      <c r="S73" s="5"/>
      <c r="T73" s="5"/>
      <c r="U73" s="5"/>
      <c r="V73" s="5"/>
      <c r="W73" s="5"/>
      <c r="X73" s="5"/>
    </row>
    <row r="74" spans="1:24" ht="25.5">
      <c r="A74" s="384">
        <f t="shared" si="2"/>
        <v>9</v>
      </c>
      <c r="B74" s="318" t="s">
        <v>328</v>
      </c>
      <c r="C74" s="382" t="s">
        <v>265</v>
      </c>
      <c r="D74" s="381">
        <v>5</v>
      </c>
      <c r="E74" s="391"/>
      <c r="F74" s="385">
        <f t="shared" si="3"/>
        <v>0</v>
      </c>
      <c r="G74" s="5"/>
      <c r="H74" s="5"/>
      <c r="I74" s="5"/>
      <c r="J74" s="5"/>
      <c r="K74" s="5"/>
      <c r="L74" s="5"/>
      <c r="M74" s="5"/>
      <c r="N74" s="5"/>
      <c r="O74" s="5"/>
      <c r="P74" s="5"/>
      <c r="Q74" s="5"/>
      <c r="R74" s="5"/>
      <c r="S74" s="5"/>
      <c r="T74" s="5"/>
      <c r="U74" s="5"/>
      <c r="V74" s="5"/>
      <c r="W74" s="5"/>
      <c r="X74" s="5"/>
    </row>
    <row r="75" spans="1:24" ht="25.5">
      <c r="A75" s="393">
        <f t="shared" si="2"/>
        <v>10</v>
      </c>
      <c r="B75" s="392" t="s">
        <v>329</v>
      </c>
      <c r="C75" s="394" t="s">
        <v>265</v>
      </c>
      <c r="D75" s="395">
        <v>10</v>
      </c>
      <c r="E75" s="401"/>
      <c r="F75" s="396">
        <f t="shared" si="3"/>
        <v>0</v>
      </c>
      <c r="G75" s="5"/>
      <c r="H75" s="5"/>
      <c r="I75" s="5"/>
      <c r="J75" s="5"/>
      <c r="K75" s="5"/>
      <c r="L75" s="5"/>
      <c r="M75" s="5"/>
      <c r="N75" s="5"/>
      <c r="O75" s="5"/>
      <c r="P75" s="5"/>
      <c r="Q75" s="5"/>
      <c r="R75" s="5"/>
      <c r="S75" s="5"/>
      <c r="T75" s="5"/>
      <c r="U75" s="5"/>
      <c r="V75" s="5"/>
      <c r="W75" s="5"/>
      <c r="X75" s="5"/>
    </row>
    <row r="76" spans="1:24" ht="12.75">
      <c r="A76" s="312"/>
      <c r="B76" s="314"/>
      <c r="C76" s="314"/>
      <c r="D76" s="314"/>
      <c r="E76" s="315" t="s">
        <v>330</v>
      </c>
      <c r="F76" s="316">
        <f>SUM(F66:F75)</f>
        <v>0</v>
      </c>
      <c r="G76" s="5"/>
      <c r="H76" s="5"/>
      <c r="I76" s="5"/>
      <c r="J76" s="5"/>
      <c r="K76" s="5"/>
      <c r="L76" s="5"/>
      <c r="M76" s="5"/>
      <c r="N76" s="5"/>
      <c r="O76" s="5"/>
      <c r="P76" s="5"/>
      <c r="Q76" s="5"/>
      <c r="R76" s="5"/>
      <c r="S76" s="5"/>
      <c r="T76" s="5"/>
      <c r="U76" s="5"/>
      <c r="V76" s="5"/>
      <c r="W76" s="5"/>
      <c r="X76" s="5"/>
    </row>
    <row r="77" spans="1:24" ht="13.5" thickBot="1">
      <c r="A77" s="182"/>
      <c r="B77" s="5"/>
      <c r="C77" s="5"/>
      <c r="D77" s="5"/>
      <c r="E77" s="5"/>
      <c r="F77" s="203"/>
      <c r="G77" s="5"/>
      <c r="H77" s="5"/>
      <c r="I77" s="5"/>
      <c r="J77" s="5"/>
      <c r="K77" s="5"/>
      <c r="L77" s="5"/>
      <c r="M77" s="5"/>
      <c r="N77" s="5"/>
      <c r="O77" s="5"/>
      <c r="P77" s="5"/>
      <c r="Q77" s="5"/>
      <c r="R77" s="5"/>
      <c r="S77" s="5"/>
      <c r="T77" s="5"/>
      <c r="U77" s="5"/>
      <c r="V77" s="5"/>
      <c r="W77" s="5"/>
      <c r="X77" s="5"/>
    </row>
    <row r="78" spans="1:24" ht="13.5" thickBot="1">
      <c r="A78" s="182"/>
      <c r="B78" s="5"/>
      <c r="C78" s="5"/>
      <c r="D78" s="5"/>
      <c r="E78" s="35" t="s">
        <v>317</v>
      </c>
      <c r="F78" s="158">
        <f>F76*3/30</f>
        <v>0</v>
      </c>
      <c r="G78" s="5"/>
      <c r="H78" s="5"/>
      <c r="I78" s="5"/>
      <c r="J78" s="5"/>
      <c r="K78" s="5"/>
      <c r="L78" s="5"/>
      <c r="M78" s="5"/>
      <c r="N78" s="5"/>
      <c r="O78" s="5"/>
      <c r="P78" s="5"/>
      <c r="Q78" s="5"/>
      <c r="R78" s="5"/>
      <c r="S78" s="5"/>
      <c r="T78" s="5"/>
      <c r="U78" s="5"/>
      <c r="V78" s="5"/>
      <c r="W78" s="5"/>
      <c r="X78" s="5"/>
    </row>
    <row r="79" spans="1:24" ht="16.5" thickBot="1">
      <c r="A79" s="350" t="s">
        <v>546</v>
      </c>
      <c r="B79" s="350"/>
      <c r="C79" s="350"/>
      <c r="D79" s="350"/>
      <c r="E79" s="674"/>
      <c r="F79" s="675"/>
      <c r="G79" s="139"/>
      <c r="H79" s="5"/>
      <c r="I79" s="5"/>
      <c r="J79" s="5"/>
      <c r="K79" s="5"/>
      <c r="L79" s="5"/>
      <c r="M79" s="5"/>
      <c r="N79" s="5"/>
      <c r="O79" s="5"/>
      <c r="P79" s="5"/>
      <c r="Q79" s="5"/>
      <c r="R79" s="5"/>
      <c r="S79" s="5"/>
      <c r="T79" s="5"/>
      <c r="U79" s="5"/>
      <c r="V79" s="5"/>
      <c r="W79" s="5"/>
      <c r="X79" s="5"/>
    </row>
    <row r="80" spans="1:24" ht="13.5" thickTop="1">
      <c r="A80" s="410" t="s">
        <v>44</v>
      </c>
      <c r="B80" s="411" t="s">
        <v>202</v>
      </c>
      <c r="C80" s="411" t="s">
        <v>219</v>
      </c>
      <c r="D80" s="411" t="s">
        <v>262</v>
      </c>
      <c r="E80" s="411" t="s">
        <v>204</v>
      </c>
      <c r="F80" s="412" t="s">
        <v>552</v>
      </c>
      <c r="G80" s="5"/>
      <c r="H80" s="5"/>
      <c r="I80" s="5"/>
      <c r="J80" s="5"/>
      <c r="K80" s="5"/>
      <c r="L80" s="5"/>
      <c r="M80" s="5"/>
      <c r="N80" s="5"/>
      <c r="O80" s="5"/>
      <c r="P80" s="5"/>
      <c r="Q80" s="5"/>
      <c r="R80" s="5"/>
      <c r="S80" s="5"/>
      <c r="T80" s="5"/>
      <c r="U80" s="5"/>
      <c r="V80" s="5"/>
      <c r="W80" s="5"/>
      <c r="X80" s="5"/>
    </row>
    <row r="81" spans="1:24" ht="25.5">
      <c r="A81" s="384">
        <v>1</v>
      </c>
      <c r="B81" s="318" t="s">
        <v>331</v>
      </c>
      <c r="C81" s="382" t="s">
        <v>219</v>
      </c>
      <c r="D81" s="381">
        <v>5</v>
      </c>
      <c r="E81" s="390"/>
      <c r="F81" s="385">
        <f t="shared" ref="F81:F104" si="4">D81*E81</f>
        <v>0</v>
      </c>
      <c r="G81" s="5"/>
      <c r="H81" s="5"/>
      <c r="I81" s="5"/>
      <c r="J81" s="5"/>
      <c r="K81" s="5"/>
      <c r="L81" s="5"/>
      <c r="M81" s="5"/>
      <c r="N81" s="5"/>
      <c r="O81" s="5"/>
      <c r="P81" s="5"/>
      <c r="Q81" s="5"/>
      <c r="R81" s="5"/>
      <c r="S81" s="5"/>
      <c r="T81" s="5"/>
      <c r="U81" s="5"/>
      <c r="V81" s="5"/>
      <c r="W81" s="5"/>
      <c r="X81" s="5"/>
    </row>
    <row r="82" spans="1:24" ht="25.5">
      <c r="A82" s="384">
        <v>2</v>
      </c>
      <c r="B82" s="318" t="s">
        <v>332</v>
      </c>
      <c r="C82" s="382" t="s">
        <v>219</v>
      </c>
      <c r="D82" s="381">
        <v>10</v>
      </c>
      <c r="E82" s="390"/>
      <c r="F82" s="385">
        <f t="shared" si="4"/>
        <v>0</v>
      </c>
      <c r="G82" s="5"/>
      <c r="H82" s="5"/>
      <c r="I82" s="5"/>
      <c r="J82" s="5"/>
      <c r="K82" s="5"/>
      <c r="L82" s="5"/>
      <c r="M82" s="5"/>
      <c r="N82" s="5"/>
      <c r="O82" s="5"/>
      <c r="P82" s="5"/>
      <c r="Q82" s="5"/>
      <c r="R82" s="5"/>
      <c r="S82" s="5"/>
      <c r="T82" s="5"/>
      <c r="U82" s="5"/>
      <c r="V82" s="5"/>
      <c r="W82" s="5"/>
      <c r="X82" s="5"/>
    </row>
    <row r="83" spans="1:24" ht="25.5">
      <c r="A83" s="384">
        <v>3</v>
      </c>
      <c r="B83" s="318" t="s">
        <v>333</v>
      </c>
      <c r="C83" s="382" t="s">
        <v>219</v>
      </c>
      <c r="D83" s="381">
        <v>20</v>
      </c>
      <c r="E83" s="390"/>
      <c r="F83" s="385">
        <f t="shared" si="4"/>
        <v>0</v>
      </c>
      <c r="G83" s="5"/>
      <c r="H83" s="5"/>
      <c r="I83" s="5"/>
      <c r="J83" s="5"/>
      <c r="K83" s="5"/>
      <c r="L83" s="5"/>
      <c r="M83" s="5"/>
      <c r="N83" s="5"/>
      <c r="O83" s="5"/>
      <c r="P83" s="5"/>
      <c r="Q83" s="5"/>
      <c r="R83" s="5"/>
      <c r="S83" s="5"/>
      <c r="T83" s="5"/>
      <c r="U83" s="5"/>
      <c r="V83" s="5"/>
      <c r="W83" s="5"/>
      <c r="X83" s="5"/>
    </row>
    <row r="84" spans="1:24" ht="51">
      <c r="A84" s="384">
        <v>4</v>
      </c>
      <c r="B84" s="318" t="s">
        <v>334</v>
      </c>
      <c r="C84" s="382" t="s">
        <v>219</v>
      </c>
      <c r="D84" s="381">
        <v>100</v>
      </c>
      <c r="E84" s="390"/>
      <c r="F84" s="385">
        <f t="shared" si="4"/>
        <v>0</v>
      </c>
      <c r="G84" s="5"/>
      <c r="H84" s="5"/>
      <c r="I84" s="5"/>
      <c r="J84" s="5"/>
      <c r="K84" s="5"/>
      <c r="L84" s="5"/>
      <c r="M84" s="5"/>
      <c r="N84" s="5"/>
      <c r="O84" s="5"/>
      <c r="P84" s="5"/>
      <c r="Q84" s="5"/>
      <c r="R84" s="5"/>
      <c r="S84" s="5"/>
      <c r="T84" s="5"/>
      <c r="U84" s="5"/>
      <c r="V84" s="5"/>
      <c r="W84" s="5"/>
      <c r="X84" s="5"/>
    </row>
    <row r="85" spans="1:24" ht="12.75">
      <c r="A85" s="384">
        <v>5</v>
      </c>
      <c r="B85" s="318" t="s">
        <v>335</v>
      </c>
      <c r="C85" s="382" t="s">
        <v>219</v>
      </c>
      <c r="D85" s="381">
        <v>4</v>
      </c>
      <c r="E85" s="390"/>
      <c r="F85" s="385">
        <f t="shared" si="4"/>
        <v>0</v>
      </c>
      <c r="G85" s="5"/>
      <c r="H85" s="5"/>
      <c r="I85" s="5"/>
      <c r="J85" s="5"/>
      <c r="K85" s="5"/>
      <c r="L85" s="5"/>
      <c r="M85" s="5"/>
      <c r="N85" s="5"/>
      <c r="O85" s="5"/>
      <c r="P85" s="5"/>
      <c r="Q85" s="5"/>
      <c r="R85" s="5"/>
      <c r="S85" s="5"/>
      <c r="T85" s="5"/>
      <c r="U85" s="5"/>
      <c r="V85" s="5"/>
      <c r="W85" s="5"/>
      <c r="X85" s="5"/>
    </row>
    <row r="86" spans="1:24" ht="12.75">
      <c r="A86" s="384">
        <v>6</v>
      </c>
      <c r="B86" s="318" t="s">
        <v>336</v>
      </c>
      <c r="C86" s="382" t="s">
        <v>219</v>
      </c>
      <c r="D86" s="381">
        <v>2</v>
      </c>
      <c r="E86" s="390"/>
      <c r="F86" s="385">
        <f t="shared" si="4"/>
        <v>0</v>
      </c>
      <c r="G86" s="5"/>
      <c r="H86" s="5"/>
      <c r="I86" s="5"/>
      <c r="J86" s="5"/>
      <c r="K86" s="5"/>
      <c r="L86" s="5"/>
      <c r="M86" s="5"/>
      <c r="N86" s="5"/>
      <c r="O86" s="5"/>
      <c r="P86" s="5"/>
      <c r="Q86" s="5"/>
      <c r="R86" s="5"/>
      <c r="S86" s="5"/>
      <c r="T86" s="5"/>
      <c r="U86" s="5"/>
      <c r="V86" s="5"/>
      <c r="W86" s="5"/>
      <c r="X86" s="5"/>
    </row>
    <row r="87" spans="1:24" ht="25.5">
      <c r="A87" s="384">
        <v>7</v>
      </c>
      <c r="B87" s="318" t="s">
        <v>337</v>
      </c>
      <c r="C87" s="382" t="s">
        <v>219</v>
      </c>
      <c r="D87" s="381">
        <v>3</v>
      </c>
      <c r="E87" s="390"/>
      <c r="F87" s="385">
        <f t="shared" si="4"/>
        <v>0</v>
      </c>
      <c r="G87" s="5"/>
      <c r="H87" s="5"/>
      <c r="I87" s="5"/>
      <c r="J87" s="5"/>
      <c r="K87" s="5"/>
      <c r="L87" s="5"/>
      <c r="M87" s="5"/>
      <c r="N87" s="5"/>
      <c r="O87" s="5"/>
      <c r="P87" s="5"/>
      <c r="Q87" s="5"/>
      <c r="R87" s="5"/>
      <c r="S87" s="5"/>
      <c r="T87" s="5"/>
      <c r="U87" s="5"/>
      <c r="V87" s="5"/>
      <c r="W87" s="5"/>
      <c r="X87" s="5"/>
    </row>
    <row r="88" spans="1:24" ht="12.75">
      <c r="A88" s="384">
        <v>8</v>
      </c>
      <c r="B88" s="318" t="s">
        <v>338</v>
      </c>
      <c r="C88" s="382" t="s">
        <v>219</v>
      </c>
      <c r="D88" s="381">
        <v>10</v>
      </c>
      <c r="E88" s="390"/>
      <c r="F88" s="385">
        <f t="shared" si="4"/>
        <v>0</v>
      </c>
      <c r="G88" s="5"/>
      <c r="H88" s="5"/>
      <c r="I88" s="5"/>
      <c r="J88" s="5"/>
      <c r="K88" s="5"/>
      <c r="L88" s="5"/>
      <c r="M88" s="5"/>
      <c r="N88" s="5"/>
      <c r="O88" s="5"/>
      <c r="P88" s="5"/>
      <c r="Q88" s="5"/>
      <c r="R88" s="5"/>
      <c r="S88" s="5"/>
      <c r="T88" s="5"/>
      <c r="U88" s="5"/>
      <c r="V88" s="5"/>
      <c r="W88" s="5"/>
      <c r="X88" s="5"/>
    </row>
    <row r="89" spans="1:24" ht="25.5">
      <c r="A89" s="384">
        <v>9</v>
      </c>
      <c r="B89" s="318" t="s">
        <v>339</v>
      </c>
      <c r="C89" s="382" t="s">
        <v>219</v>
      </c>
      <c r="D89" s="381">
        <v>8</v>
      </c>
      <c r="E89" s="390"/>
      <c r="F89" s="385">
        <f t="shared" si="4"/>
        <v>0</v>
      </c>
      <c r="G89" s="5"/>
      <c r="H89" s="5"/>
      <c r="I89" s="5"/>
      <c r="J89" s="5"/>
      <c r="K89" s="5"/>
      <c r="L89" s="5"/>
      <c r="M89" s="5"/>
      <c r="N89" s="5"/>
      <c r="O89" s="5"/>
      <c r="P89" s="5"/>
      <c r="Q89" s="5"/>
      <c r="R89" s="5"/>
      <c r="S89" s="5"/>
      <c r="T89" s="5"/>
      <c r="U89" s="5"/>
      <c r="V89" s="5"/>
      <c r="W89" s="5"/>
      <c r="X89" s="5"/>
    </row>
    <row r="90" spans="1:24" ht="25.5">
      <c r="A90" s="384">
        <v>10</v>
      </c>
      <c r="B90" s="318" t="s">
        <v>340</v>
      </c>
      <c r="C90" s="382" t="s">
        <v>219</v>
      </c>
      <c r="D90" s="381">
        <v>3</v>
      </c>
      <c r="E90" s="390"/>
      <c r="F90" s="385">
        <f t="shared" si="4"/>
        <v>0</v>
      </c>
      <c r="G90" s="5"/>
      <c r="H90" s="5"/>
      <c r="I90" s="5"/>
      <c r="J90" s="5"/>
      <c r="K90" s="5"/>
      <c r="L90" s="5"/>
      <c r="M90" s="5"/>
      <c r="N90" s="5"/>
      <c r="O90" s="5"/>
      <c r="P90" s="5"/>
      <c r="Q90" s="5"/>
      <c r="R90" s="5"/>
      <c r="S90" s="5"/>
      <c r="T90" s="5"/>
      <c r="U90" s="5"/>
      <c r="V90" s="5"/>
      <c r="W90" s="5"/>
      <c r="X90" s="5"/>
    </row>
    <row r="91" spans="1:24" ht="25.5">
      <c r="A91" s="384">
        <v>11</v>
      </c>
      <c r="B91" s="318" t="s">
        <v>341</v>
      </c>
      <c r="C91" s="382" t="s">
        <v>219</v>
      </c>
      <c r="D91" s="381">
        <v>5</v>
      </c>
      <c r="E91" s="390"/>
      <c r="F91" s="385">
        <f t="shared" si="4"/>
        <v>0</v>
      </c>
      <c r="G91" s="5"/>
      <c r="H91" s="5"/>
      <c r="I91" s="5"/>
      <c r="J91" s="5"/>
      <c r="K91" s="5"/>
      <c r="L91" s="5"/>
      <c r="M91" s="5"/>
      <c r="N91" s="5"/>
      <c r="O91" s="5"/>
      <c r="P91" s="5"/>
      <c r="Q91" s="5"/>
      <c r="R91" s="5"/>
      <c r="S91" s="5"/>
      <c r="T91" s="5"/>
      <c r="U91" s="5"/>
      <c r="V91" s="5"/>
      <c r="W91" s="5"/>
      <c r="X91" s="5"/>
    </row>
    <row r="92" spans="1:24" ht="89.25">
      <c r="A92" s="384">
        <v>12</v>
      </c>
      <c r="B92" s="318" t="s">
        <v>342</v>
      </c>
      <c r="C92" s="382" t="s">
        <v>343</v>
      </c>
      <c r="D92" s="381">
        <v>2</v>
      </c>
      <c r="E92" s="390"/>
      <c r="F92" s="385">
        <f t="shared" si="4"/>
        <v>0</v>
      </c>
      <c r="G92" s="5"/>
      <c r="H92" s="5"/>
      <c r="I92" s="5"/>
      <c r="J92" s="5"/>
      <c r="K92" s="5"/>
      <c r="L92" s="5"/>
      <c r="M92" s="5"/>
      <c r="N92" s="5"/>
      <c r="O92" s="5"/>
      <c r="P92" s="5"/>
      <c r="Q92" s="5"/>
      <c r="R92" s="5"/>
      <c r="S92" s="5"/>
      <c r="T92" s="5"/>
      <c r="U92" s="5"/>
      <c r="V92" s="5"/>
      <c r="W92" s="5"/>
      <c r="X92" s="5"/>
    </row>
    <row r="93" spans="1:24" ht="25.5">
      <c r="A93" s="384">
        <v>13</v>
      </c>
      <c r="B93" s="318" t="s">
        <v>344</v>
      </c>
      <c r="C93" s="382" t="s">
        <v>219</v>
      </c>
      <c r="D93" s="381">
        <v>2</v>
      </c>
      <c r="E93" s="390"/>
      <c r="F93" s="385">
        <f t="shared" si="4"/>
        <v>0</v>
      </c>
      <c r="G93" s="5"/>
      <c r="H93" s="5"/>
      <c r="I93" s="5"/>
      <c r="J93" s="5"/>
      <c r="K93" s="5"/>
      <c r="L93" s="5"/>
      <c r="M93" s="5"/>
      <c r="N93" s="5"/>
      <c r="O93" s="5"/>
      <c r="P93" s="5"/>
      <c r="Q93" s="5"/>
      <c r="R93" s="5"/>
      <c r="S93" s="5"/>
      <c r="T93" s="5"/>
      <c r="U93" s="5"/>
      <c r="V93" s="5"/>
      <c r="W93" s="5"/>
      <c r="X93" s="5"/>
    </row>
    <row r="94" spans="1:24" ht="12.75">
      <c r="A94" s="384">
        <v>14</v>
      </c>
      <c r="B94" s="318" t="s">
        <v>345</v>
      </c>
      <c r="C94" s="382" t="s">
        <v>219</v>
      </c>
      <c r="D94" s="381">
        <v>5</v>
      </c>
      <c r="E94" s="390"/>
      <c r="F94" s="385">
        <f t="shared" si="4"/>
        <v>0</v>
      </c>
      <c r="G94" s="5"/>
      <c r="H94" s="5"/>
      <c r="I94" s="5"/>
      <c r="J94" s="5"/>
      <c r="K94" s="5"/>
      <c r="L94" s="5"/>
      <c r="M94" s="5"/>
      <c r="N94" s="5"/>
      <c r="O94" s="5"/>
      <c r="P94" s="5"/>
      <c r="Q94" s="5"/>
      <c r="R94" s="5"/>
      <c r="S94" s="5"/>
      <c r="T94" s="5"/>
      <c r="U94" s="5"/>
      <c r="V94" s="5"/>
      <c r="W94" s="5"/>
      <c r="X94" s="5"/>
    </row>
    <row r="95" spans="1:24" ht="38.25">
      <c r="A95" s="384">
        <v>15</v>
      </c>
      <c r="B95" s="378" t="s">
        <v>294</v>
      </c>
      <c r="C95" s="402" t="s">
        <v>295</v>
      </c>
      <c r="D95" s="403">
        <v>1</v>
      </c>
      <c r="E95" s="413"/>
      <c r="F95" s="405">
        <f t="shared" si="4"/>
        <v>0</v>
      </c>
      <c r="G95" s="204"/>
      <c r="H95" s="205"/>
      <c r="I95" s="205"/>
      <c r="J95" s="205"/>
      <c r="K95" s="205"/>
      <c r="L95" s="205"/>
      <c r="M95" s="205"/>
      <c r="N95" s="205"/>
      <c r="O95" s="205"/>
      <c r="P95" s="205"/>
      <c r="Q95" s="205"/>
      <c r="R95" s="205"/>
      <c r="S95" s="205"/>
      <c r="T95" s="205"/>
      <c r="U95" s="205"/>
      <c r="V95" s="205"/>
      <c r="W95" s="205"/>
      <c r="X95" s="205"/>
    </row>
    <row r="96" spans="1:24" ht="25.5">
      <c r="A96" s="384">
        <v>16</v>
      </c>
      <c r="B96" s="318" t="s">
        <v>346</v>
      </c>
      <c r="C96" s="382" t="s">
        <v>219</v>
      </c>
      <c r="D96" s="381">
        <v>10</v>
      </c>
      <c r="E96" s="390"/>
      <c r="F96" s="385">
        <f t="shared" si="4"/>
        <v>0</v>
      </c>
      <c r="G96" s="5"/>
      <c r="H96" s="5"/>
      <c r="I96" s="5"/>
      <c r="J96" s="5"/>
      <c r="K96" s="5"/>
      <c r="L96" s="5"/>
      <c r="M96" s="5"/>
      <c r="N96" s="5"/>
      <c r="O96" s="5"/>
      <c r="P96" s="5"/>
      <c r="Q96" s="5"/>
      <c r="R96" s="5"/>
      <c r="S96" s="5"/>
      <c r="T96" s="5"/>
      <c r="U96" s="5"/>
      <c r="V96" s="5"/>
      <c r="W96" s="5"/>
      <c r="X96" s="5"/>
    </row>
    <row r="97" spans="1:24" ht="25.5">
      <c r="A97" s="384">
        <v>17</v>
      </c>
      <c r="B97" s="318" t="s">
        <v>347</v>
      </c>
      <c r="C97" s="382" t="s">
        <v>219</v>
      </c>
      <c r="D97" s="381">
        <v>10</v>
      </c>
      <c r="E97" s="390"/>
      <c r="F97" s="385">
        <f t="shared" si="4"/>
        <v>0</v>
      </c>
      <c r="G97" s="5"/>
      <c r="H97" s="5"/>
      <c r="I97" s="5"/>
      <c r="J97" s="5"/>
      <c r="K97" s="5"/>
      <c r="L97" s="5"/>
      <c r="M97" s="5"/>
      <c r="N97" s="5"/>
      <c r="O97" s="5"/>
      <c r="P97" s="5"/>
      <c r="Q97" s="5"/>
      <c r="R97" s="5"/>
      <c r="S97" s="5"/>
      <c r="T97" s="5"/>
      <c r="U97" s="5"/>
      <c r="V97" s="5"/>
      <c r="W97" s="5"/>
      <c r="X97" s="5"/>
    </row>
    <row r="98" spans="1:24" ht="25.5">
      <c r="A98" s="384">
        <v>18</v>
      </c>
      <c r="B98" s="318" t="s">
        <v>348</v>
      </c>
      <c r="C98" s="382" t="s">
        <v>219</v>
      </c>
      <c r="D98" s="381">
        <v>10</v>
      </c>
      <c r="E98" s="390"/>
      <c r="F98" s="385">
        <f t="shared" si="4"/>
        <v>0</v>
      </c>
      <c r="G98" s="5"/>
      <c r="H98" s="5"/>
      <c r="I98" s="5"/>
      <c r="J98" s="5"/>
      <c r="K98" s="5"/>
      <c r="L98" s="5"/>
      <c r="M98" s="5"/>
      <c r="N98" s="5"/>
      <c r="O98" s="5"/>
      <c r="P98" s="5"/>
      <c r="Q98" s="5"/>
      <c r="R98" s="5"/>
      <c r="S98" s="5"/>
      <c r="T98" s="5"/>
      <c r="U98" s="5"/>
      <c r="V98" s="5"/>
      <c r="W98" s="5"/>
      <c r="X98" s="5"/>
    </row>
    <row r="99" spans="1:24" ht="25.5">
      <c r="A99" s="384">
        <v>19</v>
      </c>
      <c r="B99" s="318" t="s">
        <v>349</v>
      </c>
      <c r="C99" s="382" t="s">
        <v>219</v>
      </c>
      <c r="D99" s="381">
        <v>30</v>
      </c>
      <c r="E99" s="390"/>
      <c r="F99" s="385">
        <f t="shared" si="4"/>
        <v>0</v>
      </c>
      <c r="G99" s="5"/>
      <c r="H99" s="5"/>
      <c r="I99" s="5"/>
      <c r="J99" s="5"/>
      <c r="K99" s="5"/>
      <c r="L99" s="5"/>
      <c r="M99" s="5"/>
      <c r="N99" s="5"/>
      <c r="O99" s="5"/>
      <c r="P99" s="5"/>
      <c r="Q99" s="5"/>
      <c r="R99" s="5"/>
      <c r="S99" s="5"/>
      <c r="T99" s="5"/>
      <c r="U99" s="5"/>
      <c r="V99" s="5"/>
      <c r="W99" s="5"/>
      <c r="X99" s="5"/>
    </row>
    <row r="100" spans="1:24" ht="25.5">
      <c r="A100" s="384">
        <v>20</v>
      </c>
      <c r="B100" s="318" t="s">
        <v>350</v>
      </c>
      <c r="C100" s="382" t="s">
        <v>219</v>
      </c>
      <c r="D100" s="381">
        <v>10</v>
      </c>
      <c r="E100" s="390"/>
      <c r="F100" s="385">
        <f t="shared" si="4"/>
        <v>0</v>
      </c>
      <c r="G100" s="5"/>
      <c r="H100" s="5"/>
      <c r="I100" s="5"/>
      <c r="J100" s="5"/>
      <c r="K100" s="5"/>
      <c r="L100" s="5"/>
      <c r="M100" s="5"/>
      <c r="N100" s="5"/>
      <c r="O100" s="5"/>
      <c r="P100" s="5"/>
      <c r="Q100" s="5"/>
      <c r="R100" s="5"/>
      <c r="S100" s="5"/>
      <c r="T100" s="5"/>
      <c r="U100" s="5"/>
      <c r="V100" s="5"/>
      <c r="W100" s="5"/>
      <c r="X100" s="5"/>
    </row>
    <row r="101" spans="1:24" ht="12.75">
      <c r="A101" s="384">
        <v>21</v>
      </c>
      <c r="B101" s="318" t="s">
        <v>351</v>
      </c>
      <c r="C101" s="382" t="s">
        <v>219</v>
      </c>
      <c r="D101" s="381">
        <v>5</v>
      </c>
      <c r="E101" s="390"/>
      <c r="F101" s="385">
        <f t="shared" si="4"/>
        <v>0</v>
      </c>
      <c r="G101" s="5"/>
      <c r="H101" s="5"/>
      <c r="I101" s="5"/>
      <c r="J101" s="5"/>
      <c r="K101" s="5"/>
      <c r="L101" s="5"/>
      <c r="M101" s="5"/>
      <c r="N101" s="5"/>
      <c r="O101" s="5"/>
      <c r="P101" s="5"/>
      <c r="Q101" s="5"/>
      <c r="R101" s="5"/>
      <c r="S101" s="5"/>
      <c r="T101" s="5"/>
      <c r="U101" s="5"/>
      <c r="V101" s="5"/>
      <c r="W101" s="5"/>
      <c r="X101" s="5"/>
    </row>
    <row r="102" spans="1:24" ht="12.75">
      <c r="A102" s="384">
        <v>22</v>
      </c>
      <c r="B102" s="318" t="s">
        <v>352</v>
      </c>
      <c r="C102" s="382" t="s">
        <v>219</v>
      </c>
      <c r="D102" s="381">
        <v>3</v>
      </c>
      <c r="E102" s="390"/>
      <c r="F102" s="385">
        <f t="shared" si="4"/>
        <v>0</v>
      </c>
      <c r="G102" s="5"/>
      <c r="H102" s="5"/>
      <c r="I102" s="5"/>
      <c r="J102" s="5"/>
      <c r="K102" s="5"/>
      <c r="L102" s="5"/>
      <c r="M102" s="5"/>
      <c r="N102" s="5"/>
      <c r="O102" s="5"/>
      <c r="P102" s="5"/>
      <c r="Q102" s="5"/>
      <c r="R102" s="5"/>
      <c r="S102" s="5"/>
      <c r="T102" s="5"/>
      <c r="U102" s="5"/>
      <c r="V102" s="5"/>
      <c r="W102" s="5"/>
      <c r="X102" s="5"/>
    </row>
    <row r="103" spans="1:24" ht="51">
      <c r="A103" s="384">
        <v>23</v>
      </c>
      <c r="B103" s="379" t="s">
        <v>353</v>
      </c>
      <c r="C103" s="382" t="s">
        <v>219</v>
      </c>
      <c r="D103" s="404">
        <v>2</v>
      </c>
      <c r="E103" s="390"/>
      <c r="F103" s="385">
        <f t="shared" si="4"/>
        <v>0</v>
      </c>
      <c r="G103" s="5"/>
      <c r="H103" s="5"/>
      <c r="I103" s="5"/>
      <c r="J103" s="5"/>
      <c r="K103" s="5"/>
      <c r="L103" s="5"/>
      <c r="M103" s="5"/>
      <c r="N103" s="5"/>
      <c r="O103" s="5"/>
      <c r="P103" s="5"/>
      <c r="Q103" s="5"/>
      <c r="R103" s="5"/>
      <c r="S103" s="5"/>
      <c r="T103" s="5"/>
      <c r="U103" s="5"/>
      <c r="V103" s="5"/>
      <c r="W103" s="5"/>
      <c r="X103" s="5"/>
    </row>
    <row r="104" spans="1:24" ht="25.5">
      <c r="A104" s="384">
        <v>24</v>
      </c>
      <c r="B104" s="318" t="s">
        <v>354</v>
      </c>
      <c r="C104" s="382" t="s">
        <v>219</v>
      </c>
      <c r="D104" s="381">
        <v>20</v>
      </c>
      <c r="E104" s="390"/>
      <c r="F104" s="385">
        <f t="shared" si="4"/>
        <v>0</v>
      </c>
      <c r="G104" s="5"/>
      <c r="H104" s="5"/>
      <c r="I104" s="5"/>
      <c r="J104" s="5"/>
      <c r="K104" s="5"/>
      <c r="L104" s="5"/>
      <c r="M104" s="5"/>
      <c r="N104" s="5"/>
      <c r="O104" s="5"/>
      <c r="P104" s="5"/>
      <c r="Q104" s="5"/>
      <c r="R104" s="5"/>
      <c r="S104" s="5"/>
      <c r="T104" s="5"/>
      <c r="U104" s="5"/>
      <c r="V104" s="5"/>
      <c r="W104" s="5"/>
      <c r="X104" s="5"/>
    </row>
    <row r="105" spans="1:24" ht="38.25">
      <c r="A105" s="384">
        <v>25</v>
      </c>
      <c r="B105" s="318" t="s">
        <v>356</v>
      </c>
      <c r="C105" s="382" t="s">
        <v>217</v>
      </c>
      <c r="D105" s="381">
        <v>20</v>
      </c>
      <c r="E105" s="390"/>
      <c r="F105" s="385">
        <f t="shared" ref="F105:F107" si="5">D105*E105</f>
        <v>0</v>
      </c>
      <c r="G105" s="5"/>
      <c r="H105" s="5"/>
      <c r="I105" s="5"/>
      <c r="J105" s="5"/>
      <c r="K105" s="5"/>
      <c r="L105" s="5"/>
      <c r="M105" s="5"/>
      <c r="N105" s="5"/>
      <c r="O105" s="5"/>
      <c r="P105" s="5"/>
      <c r="Q105" s="5"/>
      <c r="R105" s="5"/>
      <c r="S105" s="5"/>
      <c r="T105" s="5"/>
      <c r="U105" s="5"/>
      <c r="V105" s="5"/>
      <c r="W105" s="5"/>
      <c r="X105" s="5"/>
    </row>
    <row r="106" spans="1:24" ht="25.5">
      <c r="A106" s="384">
        <v>26</v>
      </c>
      <c r="B106" s="318" t="s">
        <v>357</v>
      </c>
      <c r="C106" s="382" t="s">
        <v>265</v>
      </c>
      <c r="D106" s="381">
        <v>10</v>
      </c>
      <c r="E106" s="390"/>
      <c r="F106" s="385">
        <f t="shared" si="5"/>
        <v>0</v>
      </c>
      <c r="G106" s="5"/>
      <c r="H106" s="5"/>
      <c r="I106" s="5"/>
      <c r="J106" s="5"/>
      <c r="K106" s="5"/>
      <c r="L106" s="5"/>
      <c r="M106" s="5"/>
      <c r="N106" s="5"/>
      <c r="O106" s="5"/>
      <c r="P106" s="5"/>
      <c r="Q106" s="5"/>
      <c r="R106" s="5"/>
      <c r="S106" s="5"/>
      <c r="T106" s="5"/>
      <c r="U106" s="5"/>
      <c r="V106" s="5"/>
      <c r="W106" s="5"/>
      <c r="X106" s="5"/>
    </row>
    <row r="107" spans="1:24" ht="25.5">
      <c r="A107" s="393">
        <v>27</v>
      </c>
      <c r="B107" s="392" t="s">
        <v>358</v>
      </c>
      <c r="C107" s="394" t="s">
        <v>287</v>
      </c>
      <c r="D107" s="395">
        <v>10</v>
      </c>
      <c r="E107" s="400"/>
      <c r="F107" s="396">
        <f t="shared" si="5"/>
        <v>0</v>
      </c>
      <c r="G107" s="5"/>
      <c r="H107" s="5"/>
      <c r="I107" s="5"/>
      <c r="J107" s="5"/>
      <c r="K107" s="5"/>
      <c r="L107" s="5"/>
      <c r="M107" s="5"/>
      <c r="N107" s="5"/>
      <c r="O107" s="5"/>
      <c r="P107" s="5"/>
      <c r="Q107" s="5"/>
      <c r="R107" s="5"/>
      <c r="S107" s="5"/>
      <c r="T107" s="5"/>
      <c r="U107" s="5"/>
      <c r="V107" s="5"/>
      <c r="W107" s="5"/>
      <c r="X107" s="5"/>
    </row>
    <row r="108" spans="1:24" ht="12.75">
      <c r="A108" s="312"/>
      <c r="B108" s="314"/>
      <c r="C108" s="314"/>
      <c r="D108" s="314"/>
      <c r="E108" s="315" t="s">
        <v>547</v>
      </c>
      <c r="F108" s="316">
        <f>SUM(F81:F107)</f>
        <v>0</v>
      </c>
      <c r="G108" s="5"/>
      <c r="H108" s="5"/>
      <c r="I108" s="5"/>
      <c r="J108" s="5"/>
      <c r="K108" s="5"/>
      <c r="L108" s="5"/>
      <c r="M108" s="5"/>
      <c r="N108" s="5"/>
      <c r="O108" s="5"/>
      <c r="P108" s="5"/>
      <c r="Q108" s="5"/>
      <c r="R108" s="5"/>
      <c r="S108" s="5"/>
      <c r="T108" s="5"/>
      <c r="U108" s="5"/>
      <c r="V108" s="5"/>
      <c r="W108" s="5"/>
      <c r="X108" s="5"/>
    </row>
    <row r="109" spans="1:24" ht="13.5" thickBot="1">
      <c r="A109" s="182"/>
      <c r="B109" s="5"/>
      <c r="C109" s="5"/>
      <c r="D109" s="5"/>
      <c r="E109" s="5"/>
      <c r="F109" s="203"/>
      <c r="G109" s="5"/>
      <c r="H109" s="5"/>
      <c r="I109" s="5"/>
      <c r="J109" s="5"/>
      <c r="K109" s="5"/>
      <c r="L109" s="5"/>
      <c r="M109" s="5"/>
      <c r="N109" s="5"/>
      <c r="O109" s="5"/>
      <c r="P109" s="5"/>
      <c r="Q109" s="5"/>
      <c r="R109" s="5"/>
      <c r="S109" s="5"/>
      <c r="T109" s="5"/>
      <c r="U109" s="5"/>
      <c r="V109" s="5"/>
      <c r="W109" s="5"/>
      <c r="X109" s="5"/>
    </row>
    <row r="110" spans="1:24" ht="13.5" thickBot="1">
      <c r="A110" s="182"/>
      <c r="B110" s="5"/>
      <c r="C110" s="5"/>
      <c r="D110" s="5"/>
      <c r="E110" s="35" t="s">
        <v>263</v>
      </c>
      <c r="F110" s="158">
        <f>F108*3/30</f>
        <v>0</v>
      </c>
      <c r="G110" s="5"/>
      <c r="H110" s="5"/>
      <c r="I110" s="5"/>
      <c r="J110" s="5"/>
      <c r="K110" s="5"/>
      <c r="L110" s="5"/>
      <c r="M110" s="5"/>
      <c r="N110" s="5"/>
      <c r="O110" s="5"/>
      <c r="P110" s="5"/>
      <c r="Q110" s="5"/>
      <c r="R110" s="5"/>
      <c r="S110" s="5"/>
      <c r="T110" s="5"/>
      <c r="U110" s="5"/>
      <c r="V110" s="5"/>
      <c r="W110" s="5"/>
      <c r="X110" s="5"/>
    </row>
    <row r="111" spans="1:24" ht="12.75">
      <c r="A111" s="45"/>
      <c r="B111" s="45"/>
      <c r="F111" s="5"/>
    </row>
    <row r="112" spans="1:24" ht="13.5" thickBot="1">
      <c r="A112" s="45"/>
      <c r="B112" s="45"/>
      <c r="F112" s="5"/>
    </row>
    <row r="113" spans="1:6" ht="20.25" thickBot="1">
      <c r="A113" s="45"/>
      <c r="B113" s="45"/>
      <c r="E113" s="209" t="s">
        <v>359</v>
      </c>
      <c r="F113" s="210">
        <f>F110+F78+F63</f>
        <v>0</v>
      </c>
    </row>
    <row r="114" spans="1:6" ht="12.75">
      <c r="A114" s="45"/>
      <c r="B114" s="45"/>
      <c r="F114" s="5"/>
    </row>
    <row r="115" spans="1:6" ht="12.75">
      <c r="A115" s="45"/>
      <c r="B115" s="45"/>
      <c r="F115" s="5"/>
    </row>
    <row r="116" spans="1:6" ht="12.75">
      <c r="A116" s="45"/>
      <c r="B116" s="45"/>
      <c r="F116" s="5"/>
    </row>
    <row r="117" spans="1:6" ht="12.75">
      <c r="A117" s="45"/>
      <c r="B117" s="45"/>
      <c r="F117" s="5"/>
    </row>
    <row r="118" spans="1:6" ht="12.75">
      <c r="A118" s="45"/>
      <c r="B118" s="45"/>
      <c r="F118" s="5"/>
    </row>
    <row r="119" spans="1:6" ht="12.75">
      <c r="A119" s="45"/>
      <c r="B119" s="45"/>
      <c r="F119" s="5"/>
    </row>
    <row r="120" spans="1:6" ht="12.75">
      <c r="A120" s="45"/>
      <c r="B120" s="45"/>
      <c r="F120" s="5"/>
    </row>
    <row r="121" spans="1:6" ht="12.75">
      <c r="A121" s="45"/>
      <c r="B121" s="45"/>
      <c r="F121" s="5"/>
    </row>
    <row r="122" spans="1:6" ht="12.75">
      <c r="A122" s="45"/>
      <c r="B122" s="45"/>
      <c r="F122" s="5"/>
    </row>
    <row r="123" spans="1:6" ht="12.75">
      <c r="A123" s="45"/>
      <c r="B123" s="45"/>
      <c r="F123" s="5"/>
    </row>
    <row r="124" spans="1:6" ht="12.75">
      <c r="A124" s="45"/>
      <c r="B124" s="45"/>
      <c r="F124" s="5"/>
    </row>
    <row r="125" spans="1:6" ht="12.75">
      <c r="A125" s="45"/>
      <c r="B125" s="45"/>
      <c r="F125" s="5"/>
    </row>
    <row r="126" spans="1:6" ht="12.75">
      <c r="A126" s="45"/>
      <c r="B126" s="45"/>
      <c r="F126" s="5"/>
    </row>
    <row r="127" spans="1:6" ht="12.75">
      <c r="A127" s="45"/>
      <c r="B127" s="45"/>
      <c r="F127" s="5"/>
    </row>
    <row r="128" spans="1:6" ht="12.75">
      <c r="A128" s="45"/>
      <c r="B128" s="45"/>
      <c r="F128" s="5"/>
    </row>
    <row r="129" spans="1:6" ht="12.75">
      <c r="A129" s="45"/>
      <c r="B129" s="45"/>
      <c r="F129" s="5"/>
    </row>
    <row r="130" spans="1:6" ht="12.75">
      <c r="A130" s="45"/>
      <c r="B130" s="45"/>
      <c r="F130" s="5"/>
    </row>
    <row r="131" spans="1:6" ht="12.75">
      <c r="A131" s="45"/>
      <c r="B131" s="45"/>
      <c r="F131" s="5"/>
    </row>
    <row r="132" spans="1:6" ht="12.75">
      <c r="A132" s="45"/>
      <c r="B132" s="45"/>
      <c r="F132" s="5"/>
    </row>
    <row r="133" spans="1:6" ht="12.75">
      <c r="A133" s="45"/>
      <c r="B133" s="45"/>
      <c r="F133" s="5"/>
    </row>
    <row r="134" spans="1:6" ht="12.75">
      <c r="A134" s="45"/>
      <c r="B134" s="45"/>
      <c r="F134" s="5"/>
    </row>
    <row r="135" spans="1:6" ht="12.75">
      <c r="A135" s="45"/>
      <c r="B135" s="45"/>
      <c r="F135" s="5"/>
    </row>
    <row r="136" spans="1:6" ht="12.75">
      <c r="A136" s="45"/>
      <c r="B136" s="45"/>
      <c r="F136" s="5"/>
    </row>
    <row r="137" spans="1:6" ht="12.75">
      <c r="A137" s="45"/>
      <c r="B137" s="45"/>
      <c r="F137" s="5"/>
    </row>
    <row r="138" spans="1:6" ht="12.75">
      <c r="A138" s="45"/>
      <c r="B138" s="45"/>
      <c r="F138" s="5"/>
    </row>
    <row r="139" spans="1:6" ht="12.75">
      <c r="A139" s="45"/>
      <c r="B139" s="45"/>
      <c r="F139" s="5"/>
    </row>
    <row r="140" spans="1:6" ht="12.75">
      <c r="A140" s="45"/>
      <c r="B140" s="45"/>
      <c r="F140" s="5"/>
    </row>
    <row r="141" spans="1:6" ht="12.75">
      <c r="A141" s="45"/>
      <c r="B141" s="45"/>
      <c r="F141" s="5"/>
    </row>
    <row r="142" spans="1:6" ht="12.75">
      <c r="A142" s="45"/>
      <c r="B142" s="45"/>
      <c r="F142" s="5"/>
    </row>
    <row r="143" spans="1:6" ht="12.75">
      <c r="A143" s="45"/>
      <c r="B143" s="45"/>
      <c r="F143" s="5"/>
    </row>
    <row r="144" spans="1:6" ht="12.75">
      <c r="A144" s="45"/>
      <c r="B144" s="45"/>
      <c r="F144" s="5"/>
    </row>
    <row r="145" spans="1:24" ht="12.75">
      <c r="A145" s="45"/>
      <c r="B145" s="45"/>
      <c r="F145" s="5"/>
    </row>
    <row r="146" spans="1:24" ht="12.75">
      <c r="A146" s="45"/>
      <c r="B146" s="45"/>
      <c r="F146" s="5"/>
    </row>
    <row r="147" spans="1:24" ht="12.75">
      <c r="A147" s="45"/>
      <c r="B147" s="45"/>
      <c r="F147" s="5"/>
    </row>
    <row r="148" spans="1:24" ht="12.75">
      <c r="A148" s="45"/>
      <c r="B148" s="45"/>
      <c r="F148" s="5"/>
    </row>
    <row r="149" spans="1:24" ht="12.75">
      <c r="A149" s="45"/>
      <c r="B149" s="45"/>
      <c r="F149" s="5"/>
    </row>
    <row r="150" spans="1:24" ht="12.75">
      <c r="A150" s="45"/>
      <c r="B150" s="45"/>
      <c r="F150" s="5"/>
    </row>
    <row r="151" spans="1:24" ht="12.75">
      <c r="A151" s="45"/>
      <c r="B151" s="45"/>
      <c r="F151" s="5"/>
    </row>
    <row r="152" spans="1:24" ht="12.75">
      <c r="A152" s="45"/>
      <c r="B152" s="45"/>
      <c r="F152" s="5"/>
    </row>
    <row r="153" spans="1:24" ht="12.75">
      <c r="A153" s="45"/>
      <c r="B153" s="45"/>
      <c r="F153" s="5"/>
    </row>
    <row r="154" spans="1:24" ht="12.75">
      <c r="A154" s="45"/>
      <c r="B154" s="45"/>
      <c r="F154" s="5"/>
    </row>
    <row r="155" spans="1:24" ht="12.75">
      <c r="A155" s="45"/>
      <c r="B155" s="45"/>
      <c r="F155" s="5"/>
    </row>
    <row r="156" spans="1:24" ht="12.75">
      <c r="A156" s="45"/>
      <c r="B156" s="45"/>
      <c r="F156" s="5"/>
    </row>
    <row r="157" spans="1:24" ht="12.75">
      <c r="A157" s="11"/>
      <c r="B157" s="5"/>
      <c r="C157" s="5"/>
      <c r="D157" s="5"/>
      <c r="E157" s="5"/>
      <c r="F157" s="5"/>
      <c r="G157" s="5"/>
      <c r="H157" s="5"/>
      <c r="I157" s="5"/>
      <c r="J157" s="5"/>
      <c r="K157" s="5"/>
      <c r="L157" s="5"/>
      <c r="M157" s="5"/>
      <c r="N157" s="5"/>
      <c r="O157" s="5"/>
      <c r="P157" s="5"/>
      <c r="Q157" s="5"/>
      <c r="R157" s="5"/>
      <c r="S157" s="5"/>
      <c r="T157" s="5"/>
      <c r="U157" s="5"/>
      <c r="V157" s="5"/>
      <c r="W157" s="5"/>
      <c r="X157" s="5"/>
    </row>
    <row r="158" spans="1:24" ht="12.75">
      <c r="A158" s="11"/>
      <c r="B158" s="5"/>
      <c r="C158" s="5"/>
      <c r="D158" s="5"/>
      <c r="E158" s="5"/>
      <c r="F158" s="5"/>
      <c r="G158" s="5"/>
      <c r="H158" s="5"/>
      <c r="I158" s="5"/>
      <c r="J158" s="5"/>
      <c r="K158" s="5"/>
      <c r="L158" s="5"/>
      <c r="M158" s="5"/>
      <c r="N158" s="5"/>
      <c r="O158" s="5"/>
      <c r="P158" s="5"/>
      <c r="Q158" s="5"/>
      <c r="R158" s="5"/>
      <c r="S158" s="5"/>
      <c r="T158" s="5"/>
      <c r="U158" s="5"/>
      <c r="V158" s="5"/>
      <c r="W158" s="5"/>
      <c r="X158" s="5"/>
    </row>
    <row r="159" spans="1:24" ht="12.75">
      <c r="A159" s="11"/>
      <c r="B159" s="5"/>
      <c r="C159" s="5"/>
      <c r="D159" s="5"/>
      <c r="E159" s="5"/>
      <c r="F159" s="5"/>
      <c r="G159" s="5"/>
      <c r="H159" s="5"/>
      <c r="I159" s="5"/>
      <c r="J159" s="5"/>
      <c r="K159" s="5"/>
      <c r="L159" s="5"/>
      <c r="M159" s="5"/>
      <c r="N159" s="5"/>
      <c r="O159" s="5"/>
      <c r="P159" s="5"/>
      <c r="Q159" s="5"/>
      <c r="R159" s="5"/>
      <c r="S159" s="5"/>
      <c r="T159" s="5"/>
      <c r="U159" s="5"/>
      <c r="V159" s="5"/>
      <c r="W159" s="5"/>
      <c r="X159" s="5"/>
    </row>
    <row r="160" spans="1:24" ht="12.75">
      <c r="A160" s="11"/>
      <c r="B160" s="5"/>
      <c r="C160" s="5"/>
      <c r="D160" s="5"/>
      <c r="E160" s="5"/>
      <c r="F160" s="5"/>
      <c r="G160" s="5"/>
      <c r="H160" s="5"/>
      <c r="I160" s="5"/>
      <c r="J160" s="5"/>
      <c r="K160" s="5"/>
      <c r="L160" s="5"/>
      <c r="M160" s="5"/>
      <c r="N160" s="5"/>
      <c r="O160" s="5"/>
      <c r="P160" s="5"/>
      <c r="Q160" s="5"/>
      <c r="R160" s="5"/>
      <c r="S160" s="5"/>
      <c r="T160" s="5"/>
      <c r="U160" s="5"/>
      <c r="V160" s="5"/>
      <c r="W160" s="5"/>
      <c r="X160" s="5"/>
    </row>
    <row r="161" spans="1:24" ht="12.75">
      <c r="A161" s="11"/>
      <c r="B161" s="5"/>
      <c r="C161" s="5"/>
      <c r="D161" s="5"/>
      <c r="E161" s="5"/>
      <c r="F161" s="5"/>
      <c r="G161" s="5"/>
      <c r="H161" s="5"/>
      <c r="I161" s="5"/>
      <c r="J161" s="5"/>
      <c r="K161" s="5"/>
      <c r="L161" s="5"/>
      <c r="M161" s="5"/>
      <c r="N161" s="5"/>
      <c r="O161" s="5"/>
      <c r="P161" s="5"/>
      <c r="Q161" s="5"/>
      <c r="R161" s="5"/>
      <c r="S161" s="5"/>
      <c r="T161" s="5"/>
      <c r="U161" s="5"/>
      <c r="V161" s="5"/>
      <c r="W161" s="5"/>
      <c r="X161" s="5"/>
    </row>
    <row r="162" spans="1:24" ht="12.75">
      <c r="A162" s="11"/>
      <c r="B162" s="5"/>
      <c r="C162" s="5"/>
      <c r="D162" s="5"/>
      <c r="E162" s="5"/>
      <c r="F162" s="5"/>
      <c r="G162" s="5"/>
      <c r="H162" s="5"/>
      <c r="I162" s="5"/>
      <c r="J162" s="5"/>
      <c r="K162" s="5"/>
      <c r="L162" s="5"/>
      <c r="M162" s="5"/>
      <c r="N162" s="5"/>
      <c r="O162" s="5"/>
      <c r="P162" s="5"/>
      <c r="Q162" s="5"/>
      <c r="R162" s="5"/>
      <c r="S162" s="5"/>
      <c r="T162" s="5"/>
      <c r="U162" s="5"/>
      <c r="V162" s="5"/>
      <c r="W162" s="5"/>
      <c r="X162" s="5"/>
    </row>
    <row r="163" spans="1:24" ht="12.75">
      <c r="A163" s="11"/>
      <c r="B163" s="5"/>
      <c r="C163" s="5"/>
      <c r="D163" s="5"/>
      <c r="E163" s="5"/>
      <c r="F163" s="5"/>
      <c r="G163" s="5"/>
      <c r="H163" s="5"/>
      <c r="I163" s="5"/>
      <c r="J163" s="5"/>
      <c r="K163" s="5"/>
      <c r="L163" s="5"/>
      <c r="M163" s="5"/>
      <c r="N163" s="5"/>
      <c r="O163" s="5"/>
      <c r="P163" s="5"/>
      <c r="Q163" s="5"/>
      <c r="R163" s="5"/>
      <c r="S163" s="5"/>
      <c r="T163" s="5"/>
      <c r="U163" s="5"/>
      <c r="V163" s="5"/>
      <c r="W163" s="5"/>
      <c r="X163" s="5"/>
    </row>
    <row r="164" spans="1:24" ht="12.75">
      <c r="A164" s="11"/>
      <c r="B164" s="5"/>
      <c r="C164" s="5"/>
      <c r="D164" s="5"/>
      <c r="E164" s="5"/>
      <c r="F164" s="5"/>
      <c r="G164" s="5"/>
      <c r="H164" s="5"/>
      <c r="I164" s="5"/>
      <c r="J164" s="5"/>
      <c r="K164" s="5"/>
      <c r="L164" s="5"/>
      <c r="M164" s="5"/>
      <c r="N164" s="5"/>
      <c r="O164" s="5"/>
      <c r="P164" s="5"/>
      <c r="Q164" s="5"/>
      <c r="R164" s="5"/>
      <c r="S164" s="5"/>
      <c r="T164" s="5"/>
      <c r="U164" s="5"/>
      <c r="V164" s="5"/>
      <c r="W164" s="5"/>
      <c r="X164" s="5"/>
    </row>
    <row r="165" spans="1:24" ht="12.75">
      <c r="A165" s="11"/>
      <c r="B165" s="5"/>
      <c r="C165" s="5"/>
      <c r="D165" s="5"/>
      <c r="E165" s="5"/>
      <c r="F165" s="5"/>
      <c r="G165" s="5"/>
      <c r="H165" s="5"/>
      <c r="I165" s="5"/>
      <c r="J165" s="5"/>
      <c r="K165" s="5"/>
      <c r="L165" s="5"/>
      <c r="M165" s="5"/>
      <c r="N165" s="5"/>
      <c r="O165" s="5"/>
      <c r="P165" s="5"/>
      <c r="Q165" s="5"/>
      <c r="R165" s="5"/>
      <c r="S165" s="5"/>
      <c r="T165" s="5"/>
      <c r="U165" s="5"/>
      <c r="V165" s="5"/>
      <c r="W165" s="5"/>
      <c r="X165" s="5"/>
    </row>
    <row r="166" spans="1:24" ht="12.75">
      <c r="A166" s="11"/>
      <c r="B166" s="5"/>
      <c r="C166" s="5"/>
      <c r="D166" s="5"/>
      <c r="E166" s="5"/>
      <c r="F166" s="5"/>
      <c r="G166" s="5"/>
      <c r="H166" s="5"/>
      <c r="I166" s="5"/>
      <c r="J166" s="5"/>
      <c r="K166" s="5"/>
      <c r="L166" s="5"/>
      <c r="M166" s="5"/>
      <c r="N166" s="5"/>
      <c r="O166" s="5"/>
      <c r="P166" s="5"/>
      <c r="Q166" s="5"/>
      <c r="R166" s="5"/>
      <c r="S166" s="5"/>
      <c r="T166" s="5"/>
      <c r="U166" s="5"/>
      <c r="V166" s="5"/>
      <c r="W166" s="5"/>
      <c r="X166" s="5"/>
    </row>
    <row r="167" spans="1:24" ht="12.75">
      <c r="A167" s="11"/>
      <c r="B167" s="5"/>
      <c r="C167" s="5"/>
      <c r="D167" s="5"/>
      <c r="E167" s="5"/>
      <c r="F167" s="5"/>
      <c r="G167" s="5"/>
      <c r="H167" s="5"/>
      <c r="I167" s="5"/>
      <c r="J167" s="5"/>
      <c r="K167" s="5"/>
      <c r="L167" s="5"/>
      <c r="M167" s="5"/>
      <c r="N167" s="5"/>
      <c r="O167" s="5"/>
      <c r="P167" s="5"/>
      <c r="Q167" s="5"/>
      <c r="R167" s="5"/>
      <c r="S167" s="5"/>
      <c r="T167" s="5"/>
      <c r="U167" s="5"/>
      <c r="V167" s="5"/>
      <c r="W167" s="5"/>
      <c r="X167" s="5"/>
    </row>
    <row r="168" spans="1:24" ht="12.75">
      <c r="A168" s="11"/>
      <c r="B168" s="5"/>
      <c r="C168" s="5"/>
      <c r="D168" s="5"/>
      <c r="E168" s="5"/>
      <c r="F168" s="5"/>
      <c r="G168" s="5"/>
      <c r="H168" s="5"/>
      <c r="I168" s="5"/>
      <c r="J168" s="5"/>
      <c r="K168" s="5"/>
      <c r="L168" s="5"/>
      <c r="M168" s="5"/>
      <c r="N168" s="5"/>
      <c r="O168" s="5"/>
      <c r="P168" s="5"/>
      <c r="Q168" s="5"/>
      <c r="R168" s="5"/>
      <c r="S168" s="5"/>
      <c r="T168" s="5"/>
      <c r="U168" s="5"/>
      <c r="V168" s="5"/>
      <c r="W168" s="5"/>
      <c r="X168" s="5"/>
    </row>
    <row r="169" spans="1:24" ht="12.75">
      <c r="A169" s="11"/>
      <c r="B169" s="5"/>
      <c r="C169" s="5"/>
      <c r="D169" s="5"/>
      <c r="E169" s="5"/>
      <c r="F169" s="5"/>
      <c r="G169" s="5"/>
      <c r="H169" s="5"/>
      <c r="I169" s="5"/>
      <c r="J169" s="5"/>
      <c r="K169" s="5"/>
      <c r="L169" s="5"/>
      <c r="M169" s="5"/>
      <c r="N169" s="5"/>
      <c r="O169" s="5"/>
      <c r="P169" s="5"/>
      <c r="Q169" s="5"/>
      <c r="R169" s="5"/>
      <c r="S169" s="5"/>
      <c r="T169" s="5"/>
      <c r="U169" s="5"/>
      <c r="V169" s="5"/>
      <c r="W169" s="5"/>
      <c r="X169" s="5"/>
    </row>
    <row r="170" spans="1:24" ht="12.75">
      <c r="A170" s="11"/>
      <c r="B170" s="5"/>
      <c r="C170" s="5"/>
      <c r="D170" s="5"/>
      <c r="E170" s="5"/>
      <c r="F170" s="5"/>
      <c r="G170" s="5"/>
      <c r="H170" s="5"/>
      <c r="I170" s="5"/>
      <c r="J170" s="5"/>
      <c r="K170" s="5"/>
      <c r="L170" s="5"/>
      <c r="M170" s="5"/>
      <c r="N170" s="5"/>
      <c r="O170" s="5"/>
      <c r="P170" s="5"/>
      <c r="Q170" s="5"/>
      <c r="R170" s="5"/>
      <c r="S170" s="5"/>
      <c r="T170" s="5"/>
      <c r="U170" s="5"/>
      <c r="V170" s="5"/>
      <c r="W170" s="5"/>
      <c r="X170" s="5"/>
    </row>
    <row r="171" spans="1:24" ht="12.75">
      <c r="A171" s="11"/>
      <c r="B171" s="5"/>
      <c r="C171" s="5"/>
      <c r="D171" s="5"/>
      <c r="E171" s="5"/>
      <c r="F171" s="5"/>
      <c r="G171" s="5"/>
      <c r="H171" s="5"/>
      <c r="I171" s="5"/>
      <c r="J171" s="5"/>
      <c r="K171" s="5"/>
      <c r="L171" s="5"/>
      <c r="M171" s="5"/>
      <c r="N171" s="5"/>
      <c r="O171" s="5"/>
      <c r="P171" s="5"/>
      <c r="Q171" s="5"/>
      <c r="R171" s="5"/>
      <c r="S171" s="5"/>
      <c r="T171" s="5"/>
      <c r="U171" s="5"/>
      <c r="V171" s="5"/>
      <c r="W171" s="5"/>
      <c r="X171" s="5"/>
    </row>
    <row r="172" spans="1:24" ht="12.75">
      <c r="A172" s="11"/>
      <c r="B172" s="5"/>
      <c r="C172" s="5"/>
      <c r="D172" s="5"/>
      <c r="E172" s="5"/>
      <c r="F172" s="5"/>
      <c r="G172" s="5"/>
      <c r="H172" s="5"/>
      <c r="I172" s="5"/>
      <c r="J172" s="5"/>
      <c r="K172" s="5"/>
      <c r="L172" s="5"/>
      <c r="M172" s="5"/>
      <c r="N172" s="5"/>
      <c r="O172" s="5"/>
      <c r="P172" s="5"/>
      <c r="Q172" s="5"/>
      <c r="R172" s="5"/>
      <c r="S172" s="5"/>
      <c r="T172" s="5"/>
      <c r="U172" s="5"/>
      <c r="V172" s="5"/>
      <c r="W172" s="5"/>
      <c r="X172" s="5"/>
    </row>
    <row r="173" spans="1:24" ht="12.75">
      <c r="A173" s="11"/>
      <c r="B173" s="5"/>
      <c r="C173" s="5"/>
      <c r="D173" s="5"/>
      <c r="E173" s="5"/>
      <c r="F173" s="5"/>
      <c r="G173" s="5"/>
      <c r="H173" s="5"/>
      <c r="I173" s="5"/>
      <c r="J173" s="5"/>
      <c r="K173" s="5"/>
      <c r="L173" s="5"/>
      <c r="M173" s="5"/>
      <c r="N173" s="5"/>
      <c r="O173" s="5"/>
      <c r="P173" s="5"/>
      <c r="Q173" s="5"/>
      <c r="R173" s="5"/>
      <c r="S173" s="5"/>
      <c r="T173" s="5"/>
      <c r="U173" s="5"/>
      <c r="V173" s="5"/>
      <c r="W173" s="5"/>
      <c r="X173" s="5"/>
    </row>
    <row r="174" spans="1:24" ht="12.75">
      <c r="A174" s="11"/>
      <c r="B174" s="5"/>
      <c r="C174" s="5"/>
      <c r="D174" s="5"/>
      <c r="E174" s="5"/>
      <c r="F174" s="5"/>
      <c r="G174" s="5"/>
      <c r="H174" s="5"/>
      <c r="I174" s="5"/>
      <c r="J174" s="5"/>
      <c r="K174" s="5"/>
      <c r="L174" s="5"/>
      <c r="M174" s="5"/>
      <c r="N174" s="5"/>
      <c r="O174" s="5"/>
      <c r="P174" s="5"/>
      <c r="Q174" s="5"/>
      <c r="R174" s="5"/>
      <c r="S174" s="5"/>
      <c r="T174" s="5"/>
      <c r="U174" s="5"/>
      <c r="V174" s="5"/>
      <c r="W174" s="5"/>
      <c r="X174" s="5"/>
    </row>
    <row r="175" spans="1:24" ht="12.75">
      <c r="A175" s="11"/>
      <c r="B175" s="5"/>
      <c r="C175" s="5"/>
      <c r="D175" s="5"/>
      <c r="E175" s="5"/>
      <c r="F175" s="5"/>
      <c r="G175" s="5"/>
      <c r="H175" s="5"/>
      <c r="I175" s="5"/>
      <c r="J175" s="5"/>
      <c r="K175" s="5"/>
      <c r="L175" s="5"/>
      <c r="M175" s="5"/>
      <c r="N175" s="5"/>
      <c r="O175" s="5"/>
      <c r="P175" s="5"/>
      <c r="Q175" s="5"/>
      <c r="R175" s="5"/>
      <c r="S175" s="5"/>
      <c r="T175" s="5"/>
      <c r="U175" s="5"/>
      <c r="V175" s="5"/>
      <c r="W175" s="5"/>
      <c r="X175" s="5"/>
    </row>
    <row r="176" spans="1:24" ht="12.75">
      <c r="A176" s="11"/>
      <c r="B176" s="5"/>
      <c r="C176" s="5"/>
      <c r="D176" s="5"/>
      <c r="E176" s="5"/>
      <c r="F176" s="5"/>
      <c r="G176" s="5"/>
      <c r="H176" s="5"/>
      <c r="I176" s="5"/>
      <c r="J176" s="5"/>
      <c r="K176" s="5"/>
      <c r="L176" s="5"/>
      <c r="M176" s="5"/>
      <c r="N176" s="5"/>
      <c r="O176" s="5"/>
      <c r="P176" s="5"/>
      <c r="Q176" s="5"/>
      <c r="R176" s="5"/>
      <c r="S176" s="5"/>
      <c r="T176" s="5"/>
      <c r="U176" s="5"/>
      <c r="V176" s="5"/>
      <c r="W176" s="5"/>
      <c r="X176" s="5"/>
    </row>
    <row r="177" spans="1:24" ht="12.75">
      <c r="A177" s="11"/>
      <c r="B177" s="5"/>
      <c r="C177" s="5"/>
      <c r="D177" s="5"/>
      <c r="E177" s="5"/>
      <c r="F177" s="5"/>
      <c r="G177" s="5"/>
      <c r="H177" s="5"/>
      <c r="I177" s="5"/>
      <c r="J177" s="5"/>
      <c r="K177" s="5"/>
      <c r="L177" s="5"/>
      <c r="M177" s="5"/>
      <c r="N177" s="5"/>
      <c r="O177" s="5"/>
      <c r="P177" s="5"/>
      <c r="Q177" s="5"/>
      <c r="R177" s="5"/>
      <c r="S177" s="5"/>
      <c r="T177" s="5"/>
      <c r="U177" s="5"/>
      <c r="V177" s="5"/>
      <c r="W177" s="5"/>
      <c r="X177" s="5"/>
    </row>
    <row r="178" spans="1:24" ht="12.75">
      <c r="A178" s="11"/>
      <c r="B178" s="5"/>
      <c r="C178" s="5"/>
      <c r="D178" s="5"/>
      <c r="E178" s="5"/>
      <c r="F178" s="5"/>
      <c r="G178" s="5"/>
      <c r="H178" s="5"/>
      <c r="I178" s="5"/>
      <c r="J178" s="5"/>
      <c r="K178" s="5"/>
      <c r="L178" s="5"/>
      <c r="M178" s="5"/>
      <c r="N178" s="5"/>
      <c r="O178" s="5"/>
      <c r="P178" s="5"/>
      <c r="Q178" s="5"/>
      <c r="R178" s="5"/>
      <c r="S178" s="5"/>
      <c r="T178" s="5"/>
      <c r="U178" s="5"/>
      <c r="V178" s="5"/>
      <c r="W178" s="5"/>
      <c r="X178" s="5"/>
    </row>
    <row r="179" spans="1:24" ht="12.75">
      <c r="A179" s="11"/>
      <c r="B179" s="5"/>
      <c r="C179" s="5"/>
      <c r="D179" s="5"/>
      <c r="E179" s="5"/>
      <c r="F179" s="5"/>
      <c r="G179" s="5"/>
      <c r="H179" s="5"/>
      <c r="I179" s="5"/>
      <c r="J179" s="5"/>
      <c r="K179" s="5"/>
      <c r="L179" s="5"/>
      <c r="M179" s="5"/>
      <c r="N179" s="5"/>
      <c r="O179" s="5"/>
      <c r="P179" s="5"/>
      <c r="Q179" s="5"/>
      <c r="R179" s="5"/>
      <c r="S179" s="5"/>
      <c r="T179" s="5"/>
      <c r="U179" s="5"/>
      <c r="V179" s="5"/>
      <c r="W179" s="5"/>
      <c r="X179" s="5"/>
    </row>
    <row r="180" spans="1:24" ht="12.75">
      <c r="A180" s="11"/>
      <c r="B180" s="5"/>
      <c r="C180" s="5"/>
      <c r="D180" s="5"/>
      <c r="E180" s="5"/>
      <c r="F180" s="5"/>
      <c r="G180" s="5"/>
      <c r="H180" s="5"/>
      <c r="I180" s="5"/>
      <c r="J180" s="5"/>
      <c r="K180" s="5"/>
      <c r="L180" s="5"/>
      <c r="M180" s="5"/>
      <c r="N180" s="5"/>
      <c r="O180" s="5"/>
      <c r="P180" s="5"/>
      <c r="Q180" s="5"/>
      <c r="R180" s="5"/>
      <c r="S180" s="5"/>
      <c r="T180" s="5"/>
      <c r="U180" s="5"/>
      <c r="V180" s="5"/>
      <c r="W180" s="5"/>
      <c r="X180" s="5"/>
    </row>
    <row r="181" spans="1:24" ht="12.75">
      <c r="A181" s="11"/>
      <c r="B181" s="5"/>
      <c r="C181" s="5"/>
      <c r="D181" s="5"/>
      <c r="E181" s="5"/>
      <c r="F181" s="5"/>
      <c r="G181" s="5"/>
      <c r="H181" s="5"/>
      <c r="I181" s="5"/>
      <c r="J181" s="5"/>
      <c r="K181" s="5"/>
      <c r="L181" s="5"/>
      <c r="M181" s="5"/>
      <c r="N181" s="5"/>
      <c r="O181" s="5"/>
      <c r="P181" s="5"/>
      <c r="Q181" s="5"/>
      <c r="R181" s="5"/>
      <c r="S181" s="5"/>
      <c r="T181" s="5"/>
      <c r="U181" s="5"/>
      <c r="V181" s="5"/>
      <c r="W181" s="5"/>
      <c r="X181" s="5"/>
    </row>
    <row r="182" spans="1:24" ht="12.75">
      <c r="A182" s="11"/>
      <c r="B182" s="5"/>
      <c r="C182" s="5"/>
      <c r="D182" s="5"/>
      <c r="E182" s="5"/>
      <c r="F182" s="5"/>
      <c r="G182" s="5"/>
      <c r="H182" s="5"/>
      <c r="I182" s="5"/>
      <c r="J182" s="5"/>
      <c r="K182" s="5"/>
      <c r="L182" s="5"/>
      <c r="M182" s="5"/>
      <c r="N182" s="5"/>
      <c r="O182" s="5"/>
      <c r="P182" s="5"/>
      <c r="Q182" s="5"/>
      <c r="R182" s="5"/>
      <c r="S182" s="5"/>
      <c r="T182" s="5"/>
      <c r="U182" s="5"/>
      <c r="V182" s="5"/>
      <c r="W182" s="5"/>
      <c r="X182" s="5"/>
    </row>
    <row r="183" spans="1:24" ht="12.75">
      <c r="A183" s="11"/>
      <c r="B183" s="5"/>
      <c r="C183" s="5"/>
      <c r="D183" s="5"/>
      <c r="E183" s="5"/>
      <c r="F183" s="5"/>
      <c r="G183" s="5"/>
      <c r="H183" s="5"/>
      <c r="I183" s="5"/>
      <c r="J183" s="5"/>
      <c r="K183" s="5"/>
      <c r="L183" s="5"/>
      <c r="M183" s="5"/>
      <c r="N183" s="5"/>
      <c r="O183" s="5"/>
      <c r="P183" s="5"/>
      <c r="Q183" s="5"/>
      <c r="R183" s="5"/>
      <c r="S183" s="5"/>
      <c r="T183" s="5"/>
      <c r="U183" s="5"/>
      <c r="V183" s="5"/>
      <c r="W183" s="5"/>
      <c r="X183" s="5"/>
    </row>
    <row r="184" spans="1:24" ht="12.75">
      <c r="A184" s="11"/>
      <c r="B184" s="5"/>
      <c r="C184" s="5"/>
      <c r="D184" s="5"/>
      <c r="E184" s="5"/>
      <c r="F184" s="5"/>
      <c r="G184" s="5"/>
      <c r="H184" s="5"/>
      <c r="I184" s="5"/>
      <c r="J184" s="5"/>
      <c r="K184" s="5"/>
      <c r="L184" s="5"/>
      <c r="M184" s="5"/>
      <c r="N184" s="5"/>
      <c r="O184" s="5"/>
      <c r="P184" s="5"/>
      <c r="Q184" s="5"/>
      <c r="R184" s="5"/>
      <c r="S184" s="5"/>
      <c r="T184" s="5"/>
      <c r="U184" s="5"/>
      <c r="V184" s="5"/>
      <c r="W184" s="5"/>
      <c r="X184" s="5"/>
    </row>
    <row r="185" spans="1:24" ht="12.75">
      <c r="A185" s="11"/>
      <c r="B185" s="5"/>
      <c r="C185" s="5"/>
      <c r="D185" s="5"/>
      <c r="E185" s="5"/>
      <c r="F185" s="5"/>
      <c r="G185" s="5"/>
      <c r="H185" s="5"/>
      <c r="I185" s="5"/>
      <c r="J185" s="5"/>
      <c r="K185" s="5"/>
      <c r="L185" s="5"/>
      <c r="M185" s="5"/>
      <c r="N185" s="5"/>
      <c r="O185" s="5"/>
      <c r="P185" s="5"/>
      <c r="Q185" s="5"/>
      <c r="R185" s="5"/>
      <c r="S185" s="5"/>
      <c r="T185" s="5"/>
      <c r="U185" s="5"/>
      <c r="V185" s="5"/>
      <c r="W185" s="5"/>
      <c r="X185" s="5"/>
    </row>
    <row r="186" spans="1:24" ht="12.75">
      <c r="A186" s="11"/>
      <c r="B186" s="5"/>
      <c r="C186" s="5"/>
      <c r="D186" s="5"/>
      <c r="E186" s="5"/>
      <c r="F186" s="5"/>
      <c r="G186" s="5"/>
      <c r="H186" s="5"/>
      <c r="I186" s="5"/>
      <c r="J186" s="5"/>
      <c r="K186" s="5"/>
      <c r="L186" s="5"/>
      <c r="M186" s="5"/>
      <c r="N186" s="5"/>
      <c r="O186" s="5"/>
      <c r="P186" s="5"/>
      <c r="Q186" s="5"/>
      <c r="R186" s="5"/>
      <c r="S186" s="5"/>
      <c r="T186" s="5"/>
      <c r="U186" s="5"/>
      <c r="V186" s="5"/>
      <c r="W186" s="5"/>
      <c r="X186" s="5"/>
    </row>
    <row r="187" spans="1:24" ht="12.75">
      <c r="A187" s="11"/>
      <c r="B187" s="5"/>
      <c r="C187" s="5"/>
      <c r="D187" s="5"/>
      <c r="E187" s="5"/>
      <c r="F187" s="5"/>
      <c r="G187" s="5"/>
      <c r="H187" s="5"/>
      <c r="I187" s="5"/>
      <c r="J187" s="5"/>
      <c r="K187" s="5"/>
      <c r="L187" s="5"/>
      <c r="M187" s="5"/>
      <c r="N187" s="5"/>
      <c r="O187" s="5"/>
      <c r="P187" s="5"/>
      <c r="Q187" s="5"/>
      <c r="R187" s="5"/>
      <c r="S187" s="5"/>
      <c r="T187" s="5"/>
      <c r="U187" s="5"/>
      <c r="V187" s="5"/>
      <c r="W187" s="5"/>
      <c r="X187" s="5"/>
    </row>
    <row r="188" spans="1:24" ht="12.75">
      <c r="A188" s="11"/>
      <c r="B188" s="5"/>
      <c r="C188" s="5"/>
      <c r="D188" s="5"/>
      <c r="E188" s="5"/>
      <c r="F188" s="5"/>
      <c r="G188" s="5"/>
      <c r="H188" s="5"/>
      <c r="I188" s="5"/>
      <c r="J188" s="5"/>
      <c r="K188" s="5"/>
      <c r="L188" s="5"/>
      <c r="M188" s="5"/>
      <c r="N188" s="5"/>
      <c r="O188" s="5"/>
      <c r="P188" s="5"/>
      <c r="Q188" s="5"/>
      <c r="R188" s="5"/>
      <c r="S188" s="5"/>
      <c r="T188" s="5"/>
      <c r="U188" s="5"/>
      <c r="V188" s="5"/>
      <c r="W188" s="5"/>
      <c r="X188" s="5"/>
    </row>
    <row r="189" spans="1:24" ht="12.75">
      <c r="A189" s="11"/>
      <c r="B189" s="5"/>
      <c r="C189" s="5"/>
      <c r="D189" s="5"/>
      <c r="E189" s="5"/>
      <c r="F189" s="5"/>
      <c r="G189" s="5"/>
      <c r="H189" s="5"/>
      <c r="I189" s="5"/>
      <c r="J189" s="5"/>
      <c r="K189" s="5"/>
      <c r="L189" s="5"/>
      <c r="M189" s="5"/>
      <c r="N189" s="5"/>
      <c r="O189" s="5"/>
      <c r="P189" s="5"/>
      <c r="Q189" s="5"/>
      <c r="R189" s="5"/>
      <c r="S189" s="5"/>
      <c r="T189" s="5"/>
      <c r="U189" s="5"/>
      <c r="V189" s="5"/>
      <c r="W189" s="5"/>
      <c r="X189" s="5"/>
    </row>
    <row r="190" spans="1:24" ht="12.75">
      <c r="A190" s="11"/>
      <c r="B190" s="5"/>
      <c r="C190" s="5"/>
      <c r="D190" s="5"/>
      <c r="E190" s="5"/>
      <c r="F190" s="5"/>
      <c r="G190" s="5"/>
      <c r="H190" s="5"/>
      <c r="I190" s="5"/>
      <c r="J190" s="5"/>
      <c r="K190" s="5"/>
      <c r="L190" s="5"/>
      <c r="M190" s="5"/>
      <c r="N190" s="5"/>
      <c r="O190" s="5"/>
      <c r="P190" s="5"/>
      <c r="Q190" s="5"/>
      <c r="R190" s="5"/>
      <c r="S190" s="5"/>
      <c r="T190" s="5"/>
      <c r="U190" s="5"/>
      <c r="V190" s="5"/>
      <c r="W190" s="5"/>
      <c r="X190" s="5"/>
    </row>
    <row r="191" spans="1:24" ht="12.75">
      <c r="A191" s="11"/>
      <c r="B191" s="5"/>
      <c r="C191" s="5"/>
      <c r="D191" s="5"/>
      <c r="E191" s="5"/>
      <c r="F191" s="5"/>
      <c r="G191" s="5"/>
      <c r="H191" s="5"/>
      <c r="I191" s="5"/>
      <c r="J191" s="5"/>
      <c r="K191" s="5"/>
      <c r="L191" s="5"/>
      <c r="M191" s="5"/>
      <c r="N191" s="5"/>
      <c r="O191" s="5"/>
      <c r="P191" s="5"/>
      <c r="Q191" s="5"/>
      <c r="R191" s="5"/>
      <c r="S191" s="5"/>
      <c r="T191" s="5"/>
      <c r="U191" s="5"/>
      <c r="V191" s="5"/>
      <c r="W191" s="5"/>
      <c r="X191" s="5"/>
    </row>
    <row r="192" spans="1:24" ht="12.75">
      <c r="A192" s="11"/>
      <c r="B192" s="5"/>
      <c r="C192" s="5"/>
      <c r="D192" s="5"/>
      <c r="E192" s="5"/>
      <c r="F192" s="5"/>
      <c r="G192" s="5"/>
      <c r="H192" s="5"/>
      <c r="I192" s="5"/>
      <c r="J192" s="5"/>
      <c r="K192" s="5"/>
      <c r="L192" s="5"/>
      <c r="M192" s="5"/>
      <c r="N192" s="5"/>
      <c r="O192" s="5"/>
      <c r="P192" s="5"/>
      <c r="Q192" s="5"/>
      <c r="R192" s="5"/>
      <c r="S192" s="5"/>
      <c r="T192" s="5"/>
      <c r="U192" s="5"/>
      <c r="V192" s="5"/>
      <c r="W192" s="5"/>
      <c r="X192" s="5"/>
    </row>
    <row r="193" spans="1:24" ht="12.75">
      <c r="A193" s="11"/>
      <c r="B193" s="5"/>
      <c r="C193" s="5"/>
      <c r="D193" s="5"/>
      <c r="E193" s="5"/>
      <c r="F193" s="5"/>
      <c r="G193" s="5"/>
      <c r="H193" s="5"/>
      <c r="I193" s="5"/>
      <c r="J193" s="5"/>
      <c r="K193" s="5"/>
      <c r="L193" s="5"/>
      <c r="M193" s="5"/>
      <c r="N193" s="5"/>
      <c r="O193" s="5"/>
      <c r="P193" s="5"/>
      <c r="Q193" s="5"/>
      <c r="R193" s="5"/>
      <c r="S193" s="5"/>
      <c r="T193" s="5"/>
      <c r="U193" s="5"/>
      <c r="V193" s="5"/>
      <c r="W193" s="5"/>
      <c r="X193" s="5"/>
    </row>
    <row r="194" spans="1:24" ht="12.75">
      <c r="A194" s="11"/>
      <c r="B194" s="5"/>
      <c r="C194" s="5"/>
      <c r="D194" s="5"/>
      <c r="E194" s="5"/>
      <c r="F194" s="5"/>
      <c r="G194" s="5"/>
      <c r="H194" s="5"/>
      <c r="I194" s="5"/>
      <c r="J194" s="5"/>
      <c r="K194" s="5"/>
      <c r="L194" s="5"/>
      <c r="M194" s="5"/>
      <c r="N194" s="5"/>
      <c r="O194" s="5"/>
      <c r="P194" s="5"/>
      <c r="Q194" s="5"/>
      <c r="R194" s="5"/>
      <c r="S194" s="5"/>
      <c r="T194" s="5"/>
      <c r="U194" s="5"/>
      <c r="V194" s="5"/>
      <c r="W194" s="5"/>
      <c r="X194" s="5"/>
    </row>
    <row r="195" spans="1:24" ht="12.75">
      <c r="A195" s="11"/>
      <c r="B195" s="5"/>
      <c r="C195" s="5"/>
      <c r="D195" s="5"/>
      <c r="E195" s="5"/>
      <c r="F195" s="5"/>
      <c r="G195" s="5"/>
      <c r="H195" s="5"/>
      <c r="I195" s="5"/>
      <c r="J195" s="5"/>
      <c r="K195" s="5"/>
      <c r="L195" s="5"/>
      <c r="M195" s="5"/>
      <c r="N195" s="5"/>
      <c r="O195" s="5"/>
      <c r="P195" s="5"/>
      <c r="Q195" s="5"/>
      <c r="R195" s="5"/>
      <c r="S195" s="5"/>
      <c r="T195" s="5"/>
      <c r="U195" s="5"/>
      <c r="V195" s="5"/>
      <c r="W195" s="5"/>
      <c r="X195" s="5"/>
    </row>
    <row r="196" spans="1:24" ht="12.75">
      <c r="A196" s="11"/>
      <c r="B196" s="5"/>
      <c r="C196" s="5"/>
      <c r="D196" s="5"/>
      <c r="E196" s="5"/>
      <c r="F196" s="5"/>
      <c r="G196" s="5"/>
      <c r="H196" s="5"/>
      <c r="I196" s="5"/>
      <c r="J196" s="5"/>
      <c r="K196" s="5"/>
      <c r="L196" s="5"/>
      <c r="M196" s="5"/>
      <c r="N196" s="5"/>
      <c r="O196" s="5"/>
      <c r="P196" s="5"/>
      <c r="Q196" s="5"/>
      <c r="R196" s="5"/>
      <c r="S196" s="5"/>
      <c r="T196" s="5"/>
      <c r="U196" s="5"/>
      <c r="V196" s="5"/>
      <c r="W196" s="5"/>
      <c r="X196" s="5"/>
    </row>
    <row r="197" spans="1:24" ht="12.75">
      <c r="A197" s="11"/>
      <c r="B197" s="5"/>
      <c r="C197" s="5"/>
      <c r="D197" s="5"/>
      <c r="E197" s="5"/>
      <c r="F197" s="5"/>
      <c r="G197" s="5"/>
      <c r="H197" s="5"/>
      <c r="I197" s="5"/>
      <c r="J197" s="5"/>
      <c r="K197" s="5"/>
      <c r="L197" s="5"/>
      <c r="M197" s="5"/>
      <c r="N197" s="5"/>
      <c r="O197" s="5"/>
      <c r="P197" s="5"/>
      <c r="Q197" s="5"/>
      <c r="R197" s="5"/>
      <c r="S197" s="5"/>
      <c r="T197" s="5"/>
      <c r="U197" s="5"/>
      <c r="V197" s="5"/>
      <c r="W197" s="5"/>
      <c r="X197" s="5"/>
    </row>
    <row r="198" spans="1:24" ht="12.75">
      <c r="A198" s="11"/>
      <c r="B198" s="5"/>
      <c r="C198" s="5"/>
      <c r="D198" s="5"/>
      <c r="E198" s="5"/>
      <c r="F198" s="5"/>
      <c r="G198" s="5"/>
      <c r="H198" s="5"/>
      <c r="I198" s="5"/>
      <c r="J198" s="5"/>
      <c r="K198" s="5"/>
      <c r="L198" s="5"/>
      <c r="M198" s="5"/>
      <c r="N198" s="5"/>
      <c r="O198" s="5"/>
      <c r="P198" s="5"/>
      <c r="Q198" s="5"/>
      <c r="R198" s="5"/>
      <c r="S198" s="5"/>
      <c r="T198" s="5"/>
      <c r="U198" s="5"/>
      <c r="V198" s="5"/>
      <c r="W198" s="5"/>
      <c r="X198" s="5"/>
    </row>
    <row r="199" spans="1:24" ht="12.75">
      <c r="A199" s="11"/>
      <c r="B199" s="5"/>
      <c r="C199" s="5"/>
      <c r="D199" s="5"/>
      <c r="E199" s="5"/>
      <c r="F199" s="5"/>
      <c r="G199" s="5"/>
      <c r="H199" s="5"/>
      <c r="I199" s="5"/>
      <c r="J199" s="5"/>
      <c r="K199" s="5"/>
      <c r="L199" s="5"/>
      <c r="M199" s="5"/>
      <c r="N199" s="5"/>
      <c r="O199" s="5"/>
      <c r="P199" s="5"/>
      <c r="Q199" s="5"/>
      <c r="R199" s="5"/>
      <c r="S199" s="5"/>
      <c r="T199" s="5"/>
      <c r="U199" s="5"/>
      <c r="V199" s="5"/>
      <c r="W199" s="5"/>
      <c r="X199" s="5"/>
    </row>
    <row r="200" spans="1:24" ht="12.75">
      <c r="A200" s="11"/>
      <c r="B200" s="5"/>
      <c r="C200" s="5"/>
      <c r="D200" s="5"/>
      <c r="E200" s="5"/>
      <c r="F200" s="5"/>
      <c r="G200" s="5"/>
      <c r="H200" s="5"/>
      <c r="I200" s="5"/>
      <c r="J200" s="5"/>
      <c r="K200" s="5"/>
      <c r="L200" s="5"/>
      <c r="M200" s="5"/>
      <c r="N200" s="5"/>
      <c r="O200" s="5"/>
      <c r="P200" s="5"/>
      <c r="Q200" s="5"/>
      <c r="R200" s="5"/>
      <c r="S200" s="5"/>
      <c r="T200" s="5"/>
      <c r="U200" s="5"/>
      <c r="V200" s="5"/>
      <c r="W200" s="5"/>
      <c r="X200" s="5"/>
    </row>
    <row r="201" spans="1:24" ht="12.75">
      <c r="A201" s="11"/>
      <c r="B201" s="5"/>
      <c r="C201" s="5"/>
      <c r="D201" s="5"/>
      <c r="E201" s="5"/>
      <c r="F201" s="5"/>
      <c r="G201" s="5"/>
      <c r="H201" s="5"/>
      <c r="I201" s="5"/>
      <c r="J201" s="5"/>
      <c r="K201" s="5"/>
      <c r="L201" s="5"/>
      <c r="M201" s="5"/>
      <c r="N201" s="5"/>
      <c r="O201" s="5"/>
      <c r="P201" s="5"/>
      <c r="Q201" s="5"/>
      <c r="R201" s="5"/>
      <c r="S201" s="5"/>
      <c r="T201" s="5"/>
      <c r="U201" s="5"/>
      <c r="V201" s="5"/>
      <c r="W201" s="5"/>
      <c r="X201" s="5"/>
    </row>
    <row r="202" spans="1:24" ht="12.75">
      <c r="A202" s="11"/>
      <c r="B202" s="5"/>
      <c r="C202" s="5"/>
      <c r="D202" s="5"/>
      <c r="E202" s="5"/>
      <c r="F202" s="5"/>
      <c r="G202" s="5"/>
      <c r="H202" s="5"/>
      <c r="I202" s="5"/>
      <c r="J202" s="5"/>
      <c r="K202" s="5"/>
      <c r="L202" s="5"/>
      <c r="M202" s="5"/>
      <c r="N202" s="5"/>
      <c r="O202" s="5"/>
      <c r="P202" s="5"/>
      <c r="Q202" s="5"/>
      <c r="R202" s="5"/>
      <c r="S202" s="5"/>
      <c r="T202" s="5"/>
      <c r="U202" s="5"/>
      <c r="V202" s="5"/>
      <c r="W202" s="5"/>
      <c r="X202" s="5"/>
    </row>
    <row r="203" spans="1:24" ht="12.75">
      <c r="A203" s="11"/>
      <c r="B203" s="5"/>
      <c r="C203" s="5"/>
      <c r="D203" s="5"/>
      <c r="E203" s="5"/>
      <c r="F203" s="5"/>
      <c r="G203" s="5"/>
      <c r="H203" s="5"/>
      <c r="I203" s="5"/>
      <c r="J203" s="5"/>
      <c r="K203" s="5"/>
      <c r="L203" s="5"/>
      <c r="M203" s="5"/>
      <c r="N203" s="5"/>
      <c r="O203" s="5"/>
      <c r="P203" s="5"/>
      <c r="Q203" s="5"/>
      <c r="R203" s="5"/>
      <c r="S203" s="5"/>
      <c r="T203" s="5"/>
      <c r="U203" s="5"/>
      <c r="V203" s="5"/>
      <c r="W203" s="5"/>
      <c r="X203" s="5"/>
    </row>
    <row r="204" spans="1:24" ht="12.75">
      <c r="A204" s="11"/>
      <c r="B204" s="5"/>
      <c r="C204" s="5"/>
      <c r="D204" s="5"/>
      <c r="E204" s="5"/>
      <c r="F204" s="5"/>
      <c r="G204" s="5"/>
      <c r="H204" s="5"/>
      <c r="I204" s="5"/>
      <c r="J204" s="5"/>
      <c r="K204" s="5"/>
      <c r="L204" s="5"/>
      <c r="M204" s="5"/>
      <c r="N204" s="5"/>
      <c r="O204" s="5"/>
      <c r="P204" s="5"/>
      <c r="Q204" s="5"/>
      <c r="R204" s="5"/>
      <c r="S204" s="5"/>
      <c r="T204" s="5"/>
      <c r="U204" s="5"/>
      <c r="V204" s="5"/>
      <c r="W204" s="5"/>
      <c r="X204" s="5"/>
    </row>
    <row r="205" spans="1:24" ht="12.75">
      <c r="A205" s="11"/>
      <c r="B205" s="5"/>
      <c r="C205" s="5"/>
      <c r="D205" s="5"/>
      <c r="E205" s="5"/>
      <c r="F205" s="5"/>
      <c r="G205" s="5"/>
      <c r="H205" s="5"/>
      <c r="I205" s="5"/>
      <c r="J205" s="5"/>
      <c r="K205" s="5"/>
      <c r="L205" s="5"/>
      <c r="M205" s="5"/>
      <c r="N205" s="5"/>
      <c r="O205" s="5"/>
      <c r="P205" s="5"/>
      <c r="Q205" s="5"/>
      <c r="R205" s="5"/>
      <c r="S205" s="5"/>
      <c r="T205" s="5"/>
      <c r="U205" s="5"/>
      <c r="V205" s="5"/>
      <c r="W205" s="5"/>
      <c r="X205" s="5"/>
    </row>
    <row r="206" spans="1:24" ht="12.75">
      <c r="A206" s="11"/>
      <c r="B206" s="5"/>
      <c r="C206" s="5"/>
      <c r="D206" s="5"/>
      <c r="E206" s="5"/>
      <c r="F206" s="5"/>
      <c r="G206" s="5"/>
      <c r="H206" s="5"/>
      <c r="I206" s="5"/>
      <c r="J206" s="5"/>
      <c r="K206" s="5"/>
      <c r="L206" s="5"/>
      <c r="M206" s="5"/>
      <c r="N206" s="5"/>
      <c r="O206" s="5"/>
      <c r="P206" s="5"/>
      <c r="Q206" s="5"/>
      <c r="R206" s="5"/>
      <c r="S206" s="5"/>
      <c r="T206" s="5"/>
      <c r="U206" s="5"/>
      <c r="V206" s="5"/>
      <c r="W206" s="5"/>
      <c r="X206" s="5"/>
    </row>
    <row r="207" spans="1:24" ht="12.75">
      <c r="A207" s="11"/>
      <c r="B207" s="5"/>
      <c r="C207" s="5"/>
      <c r="D207" s="5"/>
      <c r="E207" s="5"/>
      <c r="F207" s="5"/>
      <c r="G207" s="5"/>
      <c r="H207" s="5"/>
      <c r="I207" s="5"/>
      <c r="J207" s="5"/>
      <c r="K207" s="5"/>
      <c r="L207" s="5"/>
      <c r="M207" s="5"/>
      <c r="N207" s="5"/>
      <c r="O207" s="5"/>
      <c r="P207" s="5"/>
      <c r="Q207" s="5"/>
      <c r="R207" s="5"/>
      <c r="S207" s="5"/>
      <c r="T207" s="5"/>
      <c r="U207" s="5"/>
      <c r="V207" s="5"/>
      <c r="W207" s="5"/>
      <c r="X207" s="5"/>
    </row>
    <row r="208" spans="1:24" ht="12.75">
      <c r="A208" s="11"/>
      <c r="B208" s="5"/>
      <c r="C208" s="5"/>
      <c r="D208" s="5"/>
      <c r="E208" s="5"/>
      <c r="F208" s="5"/>
      <c r="G208" s="5"/>
      <c r="H208" s="5"/>
      <c r="I208" s="5"/>
      <c r="J208" s="5"/>
      <c r="K208" s="5"/>
      <c r="L208" s="5"/>
      <c r="M208" s="5"/>
      <c r="N208" s="5"/>
      <c r="O208" s="5"/>
      <c r="P208" s="5"/>
      <c r="Q208" s="5"/>
      <c r="R208" s="5"/>
      <c r="S208" s="5"/>
      <c r="T208" s="5"/>
      <c r="U208" s="5"/>
      <c r="V208" s="5"/>
      <c r="W208" s="5"/>
      <c r="X208" s="5"/>
    </row>
    <row r="209" spans="1:24" ht="12.75">
      <c r="A209" s="11"/>
      <c r="B209" s="5"/>
      <c r="C209" s="5"/>
      <c r="D209" s="5"/>
      <c r="E209" s="5"/>
      <c r="F209" s="5"/>
      <c r="G209" s="5"/>
      <c r="H209" s="5"/>
      <c r="I209" s="5"/>
      <c r="J209" s="5"/>
      <c r="K209" s="5"/>
      <c r="L209" s="5"/>
      <c r="M209" s="5"/>
      <c r="N209" s="5"/>
      <c r="O209" s="5"/>
      <c r="P209" s="5"/>
      <c r="Q209" s="5"/>
      <c r="R209" s="5"/>
      <c r="S209" s="5"/>
      <c r="T209" s="5"/>
      <c r="U209" s="5"/>
      <c r="V209" s="5"/>
      <c r="W209" s="5"/>
      <c r="X209" s="5"/>
    </row>
    <row r="210" spans="1:24" ht="12.75">
      <c r="A210" s="11"/>
      <c r="B210" s="5"/>
      <c r="C210" s="5"/>
      <c r="D210" s="5"/>
      <c r="E210" s="5"/>
      <c r="F210" s="5"/>
      <c r="G210" s="5"/>
      <c r="H210" s="5"/>
      <c r="I210" s="5"/>
      <c r="J210" s="5"/>
      <c r="K210" s="5"/>
      <c r="L210" s="5"/>
      <c r="M210" s="5"/>
      <c r="N210" s="5"/>
      <c r="O210" s="5"/>
      <c r="P210" s="5"/>
      <c r="Q210" s="5"/>
      <c r="R210" s="5"/>
      <c r="S210" s="5"/>
      <c r="T210" s="5"/>
      <c r="U210" s="5"/>
      <c r="V210" s="5"/>
      <c r="W210" s="5"/>
      <c r="X210" s="5"/>
    </row>
    <row r="211" spans="1:24" ht="12.75">
      <c r="A211" s="11"/>
      <c r="B211" s="5"/>
      <c r="C211" s="5"/>
      <c r="D211" s="5"/>
      <c r="E211" s="5"/>
      <c r="F211" s="5"/>
      <c r="G211" s="5"/>
      <c r="H211" s="5"/>
      <c r="I211" s="5"/>
      <c r="J211" s="5"/>
      <c r="K211" s="5"/>
      <c r="L211" s="5"/>
      <c r="M211" s="5"/>
      <c r="N211" s="5"/>
      <c r="O211" s="5"/>
      <c r="P211" s="5"/>
      <c r="Q211" s="5"/>
      <c r="R211" s="5"/>
      <c r="S211" s="5"/>
      <c r="T211" s="5"/>
      <c r="U211" s="5"/>
      <c r="V211" s="5"/>
      <c r="W211" s="5"/>
      <c r="X211" s="5"/>
    </row>
    <row r="212" spans="1:24" ht="12.75">
      <c r="A212" s="11"/>
      <c r="B212" s="5"/>
      <c r="C212" s="5"/>
      <c r="D212" s="5"/>
      <c r="E212" s="5"/>
      <c r="F212" s="5"/>
      <c r="G212" s="5"/>
      <c r="H212" s="5"/>
      <c r="I212" s="5"/>
      <c r="J212" s="5"/>
      <c r="K212" s="5"/>
      <c r="L212" s="5"/>
      <c r="M212" s="5"/>
      <c r="N212" s="5"/>
      <c r="O212" s="5"/>
      <c r="P212" s="5"/>
      <c r="Q212" s="5"/>
      <c r="R212" s="5"/>
      <c r="S212" s="5"/>
      <c r="T212" s="5"/>
      <c r="U212" s="5"/>
      <c r="V212" s="5"/>
      <c r="W212" s="5"/>
      <c r="X212" s="5"/>
    </row>
    <row r="213" spans="1:24" ht="12.75">
      <c r="A213" s="11"/>
      <c r="B213" s="5"/>
      <c r="C213" s="5"/>
      <c r="D213" s="5"/>
      <c r="E213" s="5"/>
      <c r="F213" s="5"/>
      <c r="G213" s="5"/>
      <c r="H213" s="5"/>
      <c r="I213" s="5"/>
      <c r="J213" s="5"/>
      <c r="K213" s="5"/>
      <c r="L213" s="5"/>
      <c r="M213" s="5"/>
      <c r="N213" s="5"/>
      <c r="O213" s="5"/>
      <c r="P213" s="5"/>
      <c r="Q213" s="5"/>
      <c r="R213" s="5"/>
      <c r="S213" s="5"/>
      <c r="T213" s="5"/>
      <c r="U213" s="5"/>
      <c r="V213" s="5"/>
      <c r="W213" s="5"/>
      <c r="X213" s="5"/>
    </row>
    <row r="214" spans="1:24" ht="12.75">
      <c r="A214" s="11"/>
      <c r="B214" s="5"/>
      <c r="C214" s="5"/>
      <c r="D214" s="5"/>
      <c r="E214" s="5"/>
      <c r="F214" s="5"/>
      <c r="G214" s="5"/>
      <c r="H214" s="5"/>
      <c r="I214" s="5"/>
      <c r="J214" s="5"/>
      <c r="K214" s="5"/>
      <c r="L214" s="5"/>
      <c r="M214" s="5"/>
      <c r="N214" s="5"/>
      <c r="O214" s="5"/>
      <c r="P214" s="5"/>
      <c r="Q214" s="5"/>
      <c r="R214" s="5"/>
      <c r="S214" s="5"/>
      <c r="T214" s="5"/>
      <c r="U214" s="5"/>
      <c r="V214" s="5"/>
      <c r="W214" s="5"/>
      <c r="X214" s="5"/>
    </row>
    <row r="215" spans="1:24" ht="12.75">
      <c r="A215" s="11"/>
      <c r="B215" s="5"/>
      <c r="C215" s="5"/>
      <c r="D215" s="5"/>
      <c r="E215" s="5"/>
      <c r="F215" s="5"/>
      <c r="G215" s="5"/>
      <c r="H215" s="5"/>
      <c r="I215" s="5"/>
      <c r="J215" s="5"/>
      <c r="K215" s="5"/>
      <c r="L215" s="5"/>
      <c r="M215" s="5"/>
      <c r="N215" s="5"/>
      <c r="O215" s="5"/>
      <c r="P215" s="5"/>
      <c r="Q215" s="5"/>
      <c r="R215" s="5"/>
      <c r="S215" s="5"/>
      <c r="T215" s="5"/>
      <c r="U215" s="5"/>
      <c r="V215" s="5"/>
      <c r="W215" s="5"/>
      <c r="X215" s="5"/>
    </row>
    <row r="216" spans="1:24" ht="12.75">
      <c r="A216" s="11"/>
      <c r="B216" s="5"/>
      <c r="C216" s="5"/>
      <c r="D216" s="5"/>
      <c r="E216" s="5"/>
      <c r="F216" s="5"/>
      <c r="G216" s="5"/>
      <c r="H216" s="5"/>
      <c r="I216" s="5"/>
      <c r="J216" s="5"/>
      <c r="K216" s="5"/>
      <c r="L216" s="5"/>
      <c r="M216" s="5"/>
      <c r="N216" s="5"/>
      <c r="O216" s="5"/>
      <c r="P216" s="5"/>
      <c r="Q216" s="5"/>
      <c r="R216" s="5"/>
      <c r="S216" s="5"/>
      <c r="T216" s="5"/>
      <c r="U216" s="5"/>
      <c r="V216" s="5"/>
      <c r="W216" s="5"/>
      <c r="X216" s="5"/>
    </row>
    <row r="217" spans="1:24" ht="12.75">
      <c r="A217" s="11"/>
      <c r="B217" s="5"/>
      <c r="C217" s="5"/>
      <c r="D217" s="5"/>
      <c r="E217" s="5"/>
      <c r="F217" s="5"/>
      <c r="G217" s="5"/>
      <c r="H217" s="5"/>
      <c r="I217" s="5"/>
      <c r="J217" s="5"/>
      <c r="K217" s="5"/>
      <c r="L217" s="5"/>
      <c r="M217" s="5"/>
      <c r="N217" s="5"/>
      <c r="O217" s="5"/>
      <c r="P217" s="5"/>
      <c r="Q217" s="5"/>
      <c r="R217" s="5"/>
      <c r="S217" s="5"/>
      <c r="T217" s="5"/>
      <c r="U217" s="5"/>
      <c r="V217" s="5"/>
      <c r="W217" s="5"/>
      <c r="X217" s="5"/>
    </row>
    <row r="218" spans="1:24" ht="12.75">
      <c r="A218" s="11"/>
      <c r="B218" s="5"/>
      <c r="C218" s="5"/>
      <c r="D218" s="5"/>
      <c r="E218" s="5"/>
      <c r="F218" s="5"/>
      <c r="G218" s="5"/>
      <c r="H218" s="5"/>
      <c r="I218" s="5"/>
      <c r="J218" s="5"/>
      <c r="K218" s="5"/>
      <c r="L218" s="5"/>
      <c r="M218" s="5"/>
      <c r="N218" s="5"/>
      <c r="O218" s="5"/>
      <c r="P218" s="5"/>
      <c r="Q218" s="5"/>
      <c r="R218" s="5"/>
      <c r="S218" s="5"/>
      <c r="T218" s="5"/>
      <c r="U218" s="5"/>
      <c r="V218" s="5"/>
      <c r="W218" s="5"/>
      <c r="X218" s="5"/>
    </row>
    <row r="219" spans="1:24" ht="12.75">
      <c r="A219" s="11"/>
      <c r="B219" s="5"/>
      <c r="C219" s="5"/>
      <c r="D219" s="5"/>
      <c r="E219" s="5"/>
      <c r="F219" s="5"/>
      <c r="G219" s="5"/>
      <c r="H219" s="5"/>
      <c r="I219" s="5"/>
      <c r="J219" s="5"/>
      <c r="K219" s="5"/>
      <c r="L219" s="5"/>
      <c r="M219" s="5"/>
      <c r="N219" s="5"/>
      <c r="O219" s="5"/>
      <c r="P219" s="5"/>
      <c r="Q219" s="5"/>
      <c r="R219" s="5"/>
      <c r="S219" s="5"/>
      <c r="T219" s="5"/>
      <c r="U219" s="5"/>
      <c r="V219" s="5"/>
      <c r="W219" s="5"/>
      <c r="X219" s="5"/>
    </row>
    <row r="220" spans="1:24" ht="12.75">
      <c r="A220" s="11"/>
      <c r="B220" s="5"/>
      <c r="C220" s="5"/>
      <c r="D220" s="5"/>
      <c r="E220" s="5"/>
      <c r="F220" s="5"/>
      <c r="G220" s="5"/>
      <c r="H220" s="5"/>
      <c r="I220" s="5"/>
      <c r="J220" s="5"/>
      <c r="K220" s="5"/>
      <c r="L220" s="5"/>
      <c r="M220" s="5"/>
      <c r="N220" s="5"/>
      <c r="O220" s="5"/>
      <c r="P220" s="5"/>
      <c r="Q220" s="5"/>
      <c r="R220" s="5"/>
      <c r="S220" s="5"/>
      <c r="T220" s="5"/>
      <c r="U220" s="5"/>
      <c r="V220" s="5"/>
      <c r="W220" s="5"/>
      <c r="X220" s="5"/>
    </row>
    <row r="221" spans="1:24" ht="12.75">
      <c r="A221" s="11"/>
      <c r="B221" s="5"/>
      <c r="C221" s="5"/>
      <c r="D221" s="5"/>
      <c r="E221" s="5"/>
      <c r="F221" s="5"/>
      <c r="G221" s="5"/>
      <c r="H221" s="5"/>
      <c r="I221" s="5"/>
      <c r="J221" s="5"/>
      <c r="K221" s="5"/>
      <c r="L221" s="5"/>
      <c r="M221" s="5"/>
      <c r="N221" s="5"/>
      <c r="O221" s="5"/>
      <c r="P221" s="5"/>
      <c r="Q221" s="5"/>
      <c r="R221" s="5"/>
      <c r="S221" s="5"/>
      <c r="T221" s="5"/>
      <c r="U221" s="5"/>
      <c r="V221" s="5"/>
      <c r="W221" s="5"/>
      <c r="X221" s="5"/>
    </row>
    <row r="222" spans="1:24" ht="12.75">
      <c r="A222" s="11"/>
      <c r="B222" s="5"/>
      <c r="C222" s="5"/>
      <c r="D222" s="5"/>
      <c r="E222" s="5"/>
      <c r="F222" s="5"/>
      <c r="G222" s="5"/>
      <c r="H222" s="5"/>
      <c r="I222" s="5"/>
      <c r="J222" s="5"/>
      <c r="K222" s="5"/>
      <c r="L222" s="5"/>
      <c r="M222" s="5"/>
      <c r="N222" s="5"/>
      <c r="O222" s="5"/>
      <c r="P222" s="5"/>
      <c r="Q222" s="5"/>
      <c r="R222" s="5"/>
      <c r="S222" s="5"/>
      <c r="T222" s="5"/>
      <c r="U222" s="5"/>
      <c r="V222" s="5"/>
      <c r="W222" s="5"/>
      <c r="X222" s="5"/>
    </row>
    <row r="223" spans="1:24" ht="12.75">
      <c r="A223" s="11"/>
      <c r="B223" s="5"/>
      <c r="C223" s="5"/>
      <c r="D223" s="5"/>
      <c r="E223" s="5"/>
      <c r="F223" s="5"/>
      <c r="G223" s="5"/>
      <c r="H223" s="5"/>
      <c r="I223" s="5"/>
      <c r="J223" s="5"/>
      <c r="K223" s="5"/>
      <c r="L223" s="5"/>
      <c r="M223" s="5"/>
      <c r="N223" s="5"/>
      <c r="O223" s="5"/>
      <c r="P223" s="5"/>
      <c r="Q223" s="5"/>
      <c r="R223" s="5"/>
      <c r="S223" s="5"/>
      <c r="T223" s="5"/>
      <c r="U223" s="5"/>
      <c r="V223" s="5"/>
      <c r="W223" s="5"/>
      <c r="X223" s="5"/>
    </row>
    <row r="224" spans="1:24" ht="12.75">
      <c r="A224" s="11"/>
      <c r="B224" s="5"/>
      <c r="C224" s="5"/>
      <c r="D224" s="5"/>
      <c r="E224" s="5"/>
      <c r="F224" s="5"/>
      <c r="G224" s="5"/>
      <c r="H224" s="5"/>
      <c r="I224" s="5"/>
      <c r="J224" s="5"/>
      <c r="K224" s="5"/>
      <c r="L224" s="5"/>
      <c r="M224" s="5"/>
      <c r="N224" s="5"/>
      <c r="O224" s="5"/>
      <c r="P224" s="5"/>
      <c r="Q224" s="5"/>
      <c r="R224" s="5"/>
      <c r="S224" s="5"/>
      <c r="T224" s="5"/>
      <c r="U224" s="5"/>
      <c r="V224" s="5"/>
      <c r="W224" s="5"/>
      <c r="X224" s="5"/>
    </row>
    <row r="225" spans="1:24" ht="12.75">
      <c r="A225" s="11"/>
      <c r="B225" s="5"/>
      <c r="C225" s="5"/>
      <c r="D225" s="5"/>
      <c r="E225" s="5"/>
      <c r="F225" s="5"/>
      <c r="G225" s="5"/>
      <c r="H225" s="5"/>
      <c r="I225" s="5"/>
      <c r="J225" s="5"/>
      <c r="K225" s="5"/>
      <c r="L225" s="5"/>
      <c r="M225" s="5"/>
      <c r="N225" s="5"/>
      <c r="O225" s="5"/>
      <c r="P225" s="5"/>
      <c r="Q225" s="5"/>
      <c r="R225" s="5"/>
      <c r="S225" s="5"/>
      <c r="T225" s="5"/>
      <c r="U225" s="5"/>
      <c r="V225" s="5"/>
      <c r="W225" s="5"/>
      <c r="X225" s="5"/>
    </row>
    <row r="226" spans="1:24" ht="12.75">
      <c r="A226" s="11"/>
      <c r="B226" s="5"/>
      <c r="C226" s="5"/>
      <c r="D226" s="5"/>
      <c r="E226" s="5"/>
      <c r="F226" s="5"/>
      <c r="G226" s="5"/>
      <c r="H226" s="5"/>
      <c r="I226" s="5"/>
      <c r="J226" s="5"/>
      <c r="K226" s="5"/>
      <c r="L226" s="5"/>
      <c r="M226" s="5"/>
      <c r="N226" s="5"/>
      <c r="O226" s="5"/>
      <c r="P226" s="5"/>
      <c r="Q226" s="5"/>
      <c r="R226" s="5"/>
      <c r="S226" s="5"/>
      <c r="T226" s="5"/>
      <c r="U226" s="5"/>
      <c r="V226" s="5"/>
      <c r="W226" s="5"/>
      <c r="X226" s="5"/>
    </row>
    <row r="227" spans="1:24" ht="12.75">
      <c r="A227" s="11"/>
      <c r="B227" s="5"/>
      <c r="C227" s="5"/>
      <c r="D227" s="5"/>
      <c r="E227" s="5"/>
      <c r="F227" s="5"/>
      <c r="G227" s="5"/>
      <c r="H227" s="5"/>
      <c r="I227" s="5"/>
      <c r="J227" s="5"/>
      <c r="K227" s="5"/>
      <c r="L227" s="5"/>
      <c r="M227" s="5"/>
      <c r="N227" s="5"/>
      <c r="O227" s="5"/>
      <c r="P227" s="5"/>
      <c r="Q227" s="5"/>
      <c r="R227" s="5"/>
      <c r="S227" s="5"/>
      <c r="T227" s="5"/>
      <c r="U227" s="5"/>
      <c r="V227" s="5"/>
      <c r="W227" s="5"/>
      <c r="X227" s="5"/>
    </row>
    <row r="228" spans="1:24" ht="12.75">
      <c r="A228" s="11"/>
      <c r="B228" s="5"/>
      <c r="C228" s="5"/>
      <c r="D228" s="5"/>
      <c r="E228" s="5"/>
      <c r="F228" s="5"/>
      <c r="G228" s="5"/>
      <c r="H228" s="5"/>
      <c r="I228" s="5"/>
      <c r="J228" s="5"/>
      <c r="K228" s="5"/>
      <c r="L228" s="5"/>
      <c r="M228" s="5"/>
      <c r="N228" s="5"/>
      <c r="O228" s="5"/>
      <c r="P228" s="5"/>
      <c r="Q228" s="5"/>
      <c r="R228" s="5"/>
      <c r="S228" s="5"/>
      <c r="T228" s="5"/>
      <c r="U228" s="5"/>
      <c r="V228" s="5"/>
      <c r="W228" s="5"/>
      <c r="X228" s="5"/>
    </row>
    <row r="229" spans="1:24" ht="12.75">
      <c r="A229" s="11"/>
      <c r="B229" s="5"/>
      <c r="C229" s="5"/>
      <c r="D229" s="5"/>
      <c r="E229" s="5"/>
      <c r="F229" s="5"/>
      <c r="G229" s="5"/>
      <c r="H229" s="5"/>
      <c r="I229" s="5"/>
      <c r="J229" s="5"/>
      <c r="K229" s="5"/>
      <c r="L229" s="5"/>
      <c r="M229" s="5"/>
      <c r="N229" s="5"/>
      <c r="O229" s="5"/>
      <c r="P229" s="5"/>
      <c r="Q229" s="5"/>
      <c r="R229" s="5"/>
      <c r="S229" s="5"/>
      <c r="T229" s="5"/>
      <c r="U229" s="5"/>
      <c r="V229" s="5"/>
      <c r="W229" s="5"/>
      <c r="X229" s="5"/>
    </row>
    <row r="230" spans="1:24" ht="12.75">
      <c r="A230" s="11"/>
      <c r="B230" s="5"/>
      <c r="C230" s="5"/>
      <c r="D230" s="5"/>
      <c r="E230" s="5"/>
      <c r="F230" s="5"/>
      <c r="G230" s="5"/>
      <c r="H230" s="5"/>
      <c r="I230" s="5"/>
      <c r="J230" s="5"/>
      <c r="K230" s="5"/>
      <c r="L230" s="5"/>
      <c r="M230" s="5"/>
      <c r="N230" s="5"/>
      <c r="O230" s="5"/>
      <c r="P230" s="5"/>
      <c r="Q230" s="5"/>
      <c r="R230" s="5"/>
      <c r="S230" s="5"/>
      <c r="T230" s="5"/>
      <c r="U230" s="5"/>
      <c r="V230" s="5"/>
      <c r="W230" s="5"/>
      <c r="X230" s="5"/>
    </row>
    <row r="231" spans="1:24" ht="12.75">
      <c r="A231" s="11"/>
      <c r="B231" s="5"/>
      <c r="C231" s="5"/>
      <c r="D231" s="5"/>
      <c r="E231" s="5"/>
      <c r="F231" s="5"/>
      <c r="G231" s="5"/>
      <c r="H231" s="5"/>
      <c r="I231" s="5"/>
      <c r="J231" s="5"/>
      <c r="K231" s="5"/>
      <c r="L231" s="5"/>
      <c r="M231" s="5"/>
      <c r="N231" s="5"/>
      <c r="O231" s="5"/>
      <c r="P231" s="5"/>
      <c r="Q231" s="5"/>
      <c r="R231" s="5"/>
      <c r="S231" s="5"/>
      <c r="T231" s="5"/>
      <c r="U231" s="5"/>
      <c r="V231" s="5"/>
      <c r="W231" s="5"/>
      <c r="X231" s="5"/>
    </row>
    <row r="232" spans="1:24" ht="12.75">
      <c r="A232" s="11"/>
      <c r="B232" s="5"/>
      <c r="C232" s="5"/>
      <c r="D232" s="5"/>
      <c r="E232" s="5"/>
      <c r="F232" s="5"/>
      <c r="G232" s="5"/>
      <c r="H232" s="5"/>
      <c r="I232" s="5"/>
      <c r="J232" s="5"/>
      <c r="K232" s="5"/>
      <c r="L232" s="5"/>
      <c r="M232" s="5"/>
      <c r="N232" s="5"/>
      <c r="O232" s="5"/>
      <c r="P232" s="5"/>
      <c r="Q232" s="5"/>
      <c r="R232" s="5"/>
      <c r="S232" s="5"/>
      <c r="T232" s="5"/>
      <c r="U232" s="5"/>
      <c r="V232" s="5"/>
      <c r="W232" s="5"/>
      <c r="X232" s="5"/>
    </row>
    <row r="233" spans="1:24" ht="12.75">
      <c r="A233" s="11"/>
      <c r="B233" s="5"/>
      <c r="C233" s="5"/>
      <c r="D233" s="5"/>
      <c r="E233" s="5"/>
      <c r="F233" s="5"/>
      <c r="G233" s="5"/>
      <c r="H233" s="5"/>
      <c r="I233" s="5"/>
      <c r="J233" s="5"/>
      <c r="K233" s="5"/>
      <c r="L233" s="5"/>
      <c r="M233" s="5"/>
      <c r="N233" s="5"/>
      <c r="O233" s="5"/>
      <c r="P233" s="5"/>
      <c r="Q233" s="5"/>
      <c r="R233" s="5"/>
      <c r="S233" s="5"/>
      <c r="T233" s="5"/>
      <c r="U233" s="5"/>
      <c r="V233" s="5"/>
      <c r="W233" s="5"/>
      <c r="X233" s="5"/>
    </row>
    <row r="234" spans="1:24" ht="12.75">
      <c r="A234" s="11"/>
      <c r="B234" s="5"/>
      <c r="C234" s="5"/>
      <c r="D234" s="5"/>
      <c r="E234" s="5"/>
      <c r="F234" s="5"/>
      <c r="G234" s="5"/>
      <c r="H234" s="5"/>
      <c r="I234" s="5"/>
      <c r="J234" s="5"/>
      <c r="K234" s="5"/>
      <c r="L234" s="5"/>
      <c r="M234" s="5"/>
      <c r="N234" s="5"/>
      <c r="O234" s="5"/>
      <c r="P234" s="5"/>
      <c r="Q234" s="5"/>
      <c r="R234" s="5"/>
      <c r="S234" s="5"/>
      <c r="T234" s="5"/>
      <c r="U234" s="5"/>
      <c r="V234" s="5"/>
      <c r="W234" s="5"/>
      <c r="X234" s="5"/>
    </row>
    <row r="235" spans="1:24" ht="12.75">
      <c r="A235" s="11"/>
      <c r="B235" s="5"/>
      <c r="C235" s="5"/>
      <c r="D235" s="5"/>
      <c r="E235" s="5"/>
      <c r="F235" s="5"/>
      <c r="G235" s="5"/>
      <c r="H235" s="5"/>
      <c r="I235" s="5"/>
      <c r="J235" s="5"/>
      <c r="K235" s="5"/>
      <c r="L235" s="5"/>
      <c r="M235" s="5"/>
      <c r="N235" s="5"/>
      <c r="O235" s="5"/>
      <c r="P235" s="5"/>
      <c r="Q235" s="5"/>
      <c r="R235" s="5"/>
      <c r="S235" s="5"/>
      <c r="T235" s="5"/>
      <c r="U235" s="5"/>
      <c r="V235" s="5"/>
      <c r="W235" s="5"/>
      <c r="X235" s="5"/>
    </row>
    <row r="236" spans="1:24" ht="12.75">
      <c r="A236" s="11"/>
      <c r="B236" s="5"/>
      <c r="C236" s="5"/>
      <c r="D236" s="5"/>
      <c r="E236" s="5"/>
      <c r="F236" s="5"/>
      <c r="G236" s="5"/>
      <c r="H236" s="5"/>
      <c r="I236" s="5"/>
      <c r="J236" s="5"/>
      <c r="K236" s="5"/>
      <c r="L236" s="5"/>
      <c r="M236" s="5"/>
      <c r="N236" s="5"/>
      <c r="O236" s="5"/>
      <c r="P236" s="5"/>
      <c r="Q236" s="5"/>
      <c r="R236" s="5"/>
      <c r="S236" s="5"/>
      <c r="T236" s="5"/>
      <c r="U236" s="5"/>
      <c r="V236" s="5"/>
      <c r="W236" s="5"/>
      <c r="X236" s="5"/>
    </row>
    <row r="237" spans="1:24" ht="12.75">
      <c r="A237" s="11"/>
      <c r="B237" s="5"/>
      <c r="C237" s="5"/>
      <c r="D237" s="5"/>
      <c r="E237" s="5"/>
      <c r="F237" s="5"/>
      <c r="G237" s="5"/>
      <c r="H237" s="5"/>
      <c r="I237" s="5"/>
      <c r="J237" s="5"/>
      <c r="K237" s="5"/>
      <c r="L237" s="5"/>
      <c r="M237" s="5"/>
      <c r="N237" s="5"/>
      <c r="O237" s="5"/>
      <c r="P237" s="5"/>
      <c r="Q237" s="5"/>
      <c r="R237" s="5"/>
      <c r="S237" s="5"/>
      <c r="T237" s="5"/>
      <c r="U237" s="5"/>
      <c r="V237" s="5"/>
      <c r="W237" s="5"/>
      <c r="X237" s="5"/>
    </row>
    <row r="238" spans="1:24" ht="12.75">
      <c r="A238" s="11"/>
      <c r="B238" s="5"/>
      <c r="C238" s="5"/>
      <c r="D238" s="5"/>
      <c r="E238" s="5"/>
      <c r="F238" s="5"/>
      <c r="G238" s="5"/>
      <c r="H238" s="5"/>
      <c r="I238" s="5"/>
      <c r="J238" s="5"/>
      <c r="K238" s="5"/>
      <c r="L238" s="5"/>
      <c r="M238" s="5"/>
      <c r="N238" s="5"/>
      <c r="O238" s="5"/>
      <c r="P238" s="5"/>
      <c r="Q238" s="5"/>
      <c r="R238" s="5"/>
      <c r="S238" s="5"/>
      <c r="T238" s="5"/>
      <c r="U238" s="5"/>
      <c r="V238" s="5"/>
      <c r="W238" s="5"/>
      <c r="X238" s="5"/>
    </row>
    <row r="239" spans="1:24" ht="12.75">
      <c r="A239" s="11"/>
      <c r="B239" s="5"/>
      <c r="C239" s="5"/>
      <c r="D239" s="5"/>
      <c r="E239" s="5"/>
      <c r="F239" s="5"/>
      <c r="G239" s="5"/>
      <c r="H239" s="5"/>
      <c r="I239" s="5"/>
      <c r="J239" s="5"/>
      <c r="K239" s="5"/>
      <c r="L239" s="5"/>
      <c r="M239" s="5"/>
      <c r="N239" s="5"/>
      <c r="O239" s="5"/>
      <c r="P239" s="5"/>
      <c r="Q239" s="5"/>
      <c r="R239" s="5"/>
      <c r="S239" s="5"/>
      <c r="T239" s="5"/>
      <c r="U239" s="5"/>
      <c r="V239" s="5"/>
      <c r="W239" s="5"/>
      <c r="X239" s="5"/>
    </row>
    <row r="240" spans="1:24" ht="12.75">
      <c r="A240" s="11"/>
      <c r="B240" s="5"/>
      <c r="C240" s="5"/>
      <c r="D240" s="5"/>
      <c r="E240" s="5"/>
      <c r="F240" s="5"/>
      <c r="G240" s="5"/>
      <c r="H240" s="5"/>
      <c r="I240" s="5"/>
      <c r="J240" s="5"/>
      <c r="K240" s="5"/>
      <c r="L240" s="5"/>
      <c r="M240" s="5"/>
      <c r="N240" s="5"/>
      <c r="O240" s="5"/>
      <c r="P240" s="5"/>
      <c r="Q240" s="5"/>
      <c r="R240" s="5"/>
      <c r="S240" s="5"/>
      <c r="T240" s="5"/>
      <c r="U240" s="5"/>
      <c r="V240" s="5"/>
      <c r="W240" s="5"/>
      <c r="X240" s="5"/>
    </row>
    <row r="241" spans="1:24" ht="12.75">
      <c r="A241" s="11"/>
      <c r="B241" s="5"/>
      <c r="C241" s="5"/>
      <c r="D241" s="5"/>
      <c r="E241" s="5"/>
      <c r="F241" s="5"/>
      <c r="G241" s="5"/>
      <c r="H241" s="5"/>
      <c r="I241" s="5"/>
      <c r="J241" s="5"/>
      <c r="K241" s="5"/>
      <c r="L241" s="5"/>
      <c r="M241" s="5"/>
      <c r="N241" s="5"/>
      <c r="O241" s="5"/>
      <c r="P241" s="5"/>
      <c r="Q241" s="5"/>
      <c r="R241" s="5"/>
      <c r="S241" s="5"/>
      <c r="T241" s="5"/>
      <c r="U241" s="5"/>
      <c r="V241" s="5"/>
      <c r="W241" s="5"/>
      <c r="X241" s="5"/>
    </row>
    <row r="242" spans="1:24" ht="12.75" customHeight="1">
      <c r="A242" s="11"/>
      <c r="B242" s="5"/>
      <c r="C242" s="5"/>
      <c r="D242" s="5"/>
      <c r="E242" s="5"/>
      <c r="F242" s="5"/>
      <c r="G242" s="5"/>
      <c r="H242" s="5"/>
      <c r="I242" s="5"/>
      <c r="J242" s="5"/>
      <c r="K242" s="5"/>
      <c r="L242" s="5"/>
      <c r="M242" s="5"/>
      <c r="N242" s="5"/>
      <c r="O242" s="5"/>
      <c r="P242" s="5"/>
      <c r="Q242" s="5"/>
      <c r="R242" s="5"/>
      <c r="S242" s="5"/>
      <c r="T242" s="5"/>
      <c r="U242" s="5"/>
      <c r="V242" s="5"/>
      <c r="W242" s="5"/>
      <c r="X242" s="5"/>
    </row>
    <row r="243" spans="1:24" ht="12.75" customHeight="1">
      <c r="A243" s="11"/>
      <c r="B243" s="5"/>
      <c r="C243" s="5"/>
      <c r="D243" s="5"/>
      <c r="E243" s="5"/>
      <c r="F243" s="5"/>
      <c r="G243" s="5"/>
      <c r="H243" s="5"/>
      <c r="I243" s="5"/>
      <c r="J243" s="5"/>
      <c r="K243" s="5"/>
      <c r="L243" s="5"/>
      <c r="M243" s="5"/>
      <c r="N243" s="5"/>
      <c r="O243" s="5"/>
      <c r="P243" s="5"/>
      <c r="Q243" s="5"/>
      <c r="R243" s="5"/>
      <c r="S243" s="5"/>
      <c r="T243" s="5"/>
      <c r="U243" s="5"/>
      <c r="V243" s="5"/>
      <c r="W243" s="5"/>
      <c r="X243" s="5"/>
    </row>
    <row r="244" spans="1:24" ht="12.75" customHeight="1">
      <c r="A244" s="11"/>
      <c r="B244" s="5"/>
      <c r="C244" s="5"/>
      <c r="D244" s="5"/>
      <c r="E244" s="5"/>
      <c r="F244" s="5"/>
      <c r="G244" s="5"/>
      <c r="H244" s="5"/>
      <c r="I244" s="5"/>
      <c r="J244" s="5"/>
      <c r="K244" s="5"/>
      <c r="L244" s="5"/>
      <c r="M244" s="5"/>
      <c r="N244" s="5"/>
      <c r="O244" s="5"/>
      <c r="P244" s="5"/>
      <c r="Q244" s="5"/>
      <c r="R244" s="5"/>
      <c r="S244" s="5"/>
      <c r="T244" s="5"/>
      <c r="U244" s="5"/>
      <c r="V244" s="5"/>
      <c r="W244" s="5"/>
      <c r="X244" s="5"/>
    </row>
    <row r="245" spans="1:24" ht="12.75" customHeight="1">
      <c r="A245" s="11"/>
      <c r="B245" s="5"/>
      <c r="C245" s="5"/>
      <c r="D245" s="5"/>
      <c r="E245" s="5"/>
      <c r="F245" s="5"/>
      <c r="G245" s="5"/>
      <c r="H245" s="5"/>
      <c r="I245" s="5"/>
      <c r="J245" s="5"/>
      <c r="K245" s="5"/>
      <c r="L245" s="5"/>
      <c r="M245" s="5"/>
      <c r="N245" s="5"/>
      <c r="O245" s="5"/>
      <c r="P245" s="5"/>
      <c r="Q245" s="5"/>
      <c r="R245" s="5"/>
      <c r="S245" s="5"/>
      <c r="T245" s="5"/>
      <c r="U245" s="5"/>
      <c r="V245" s="5"/>
      <c r="W245" s="5"/>
      <c r="X245" s="5"/>
    </row>
    <row r="246" spans="1:24" ht="12.75" customHeight="1">
      <c r="A246" s="11"/>
      <c r="B246" s="5"/>
      <c r="C246" s="5"/>
      <c r="D246" s="5"/>
      <c r="E246" s="5"/>
      <c r="F246" s="5"/>
      <c r="G246" s="5"/>
      <c r="H246" s="5"/>
      <c r="I246" s="5"/>
      <c r="J246" s="5"/>
      <c r="K246" s="5"/>
      <c r="L246" s="5"/>
      <c r="M246" s="5"/>
      <c r="N246" s="5"/>
      <c r="O246" s="5"/>
      <c r="P246" s="5"/>
      <c r="Q246" s="5"/>
      <c r="R246" s="5"/>
      <c r="S246" s="5"/>
      <c r="T246" s="5"/>
      <c r="U246" s="5"/>
      <c r="V246" s="5"/>
      <c r="W246" s="5"/>
      <c r="X246" s="5"/>
    </row>
    <row r="247" spans="1:24" ht="12.75" customHeight="1">
      <c r="A247" s="11"/>
      <c r="B247" s="5"/>
      <c r="C247" s="5"/>
      <c r="D247" s="5"/>
      <c r="E247" s="5"/>
      <c r="F247" s="5"/>
      <c r="G247" s="5"/>
      <c r="H247" s="5"/>
      <c r="I247" s="5"/>
      <c r="J247" s="5"/>
      <c r="K247" s="5"/>
      <c r="L247" s="5"/>
      <c r="M247" s="5"/>
      <c r="N247" s="5"/>
      <c r="O247" s="5"/>
      <c r="P247" s="5"/>
      <c r="Q247" s="5"/>
      <c r="R247" s="5"/>
      <c r="S247" s="5"/>
      <c r="T247" s="5"/>
      <c r="U247" s="5"/>
      <c r="V247" s="5"/>
      <c r="W247" s="5"/>
      <c r="X247" s="5"/>
    </row>
    <row r="248" spans="1:24" ht="12.75" customHeight="1">
      <c r="A248" s="11"/>
      <c r="B248" s="5"/>
      <c r="C248" s="5"/>
      <c r="D248" s="5"/>
      <c r="E248" s="5"/>
      <c r="F248" s="5"/>
      <c r="G248" s="5"/>
      <c r="H248" s="5"/>
      <c r="I248" s="5"/>
      <c r="J248" s="5"/>
      <c r="K248" s="5"/>
      <c r="L248" s="5"/>
      <c r="M248" s="5"/>
      <c r="N248" s="5"/>
      <c r="O248" s="5"/>
      <c r="P248" s="5"/>
      <c r="Q248" s="5"/>
      <c r="R248" s="5"/>
      <c r="S248" s="5"/>
      <c r="T248" s="5"/>
      <c r="U248" s="5"/>
      <c r="V248" s="5"/>
      <c r="W248" s="5"/>
      <c r="X248" s="5"/>
    </row>
    <row r="249" spans="1:24" ht="12.75" customHeight="1">
      <c r="A249" s="11"/>
      <c r="B249" s="5"/>
      <c r="C249" s="5"/>
      <c r="D249" s="5"/>
      <c r="E249" s="5"/>
      <c r="F249" s="5"/>
      <c r="G249" s="5"/>
      <c r="H249" s="5"/>
      <c r="I249" s="5"/>
      <c r="J249" s="5"/>
      <c r="K249" s="5"/>
      <c r="L249" s="5"/>
      <c r="M249" s="5"/>
      <c r="N249" s="5"/>
      <c r="O249" s="5"/>
      <c r="P249" s="5"/>
      <c r="Q249" s="5"/>
      <c r="R249" s="5"/>
      <c r="S249" s="5"/>
      <c r="T249" s="5"/>
      <c r="U249" s="5"/>
      <c r="V249" s="5"/>
      <c r="W249" s="5"/>
      <c r="X249" s="5"/>
    </row>
    <row r="250" spans="1:24" ht="12.75" customHeight="1">
      <c r="A250" s="11"/>
      <c r="B250" s="5"/>
      <c r="C250" s="5"/>
      <c r="D250" s="5"/>
      <c r="E250" s="5"/>
      <c r="F250" s="5"/>
      <c r="G250" s="5"/>
      <c r="H250" s="5"/>
      <c r="I250" s="5"/>
      <c r="J250" s="5"/>
      <c r="K250" s="5"/>
      <c r="L250" s="5"/>
      <c r="M250" s="5"/>
      <c r="N250" s="5"/>
      <c r="O250" s="5"/>
      <c r="P250" s="5"/>
      <c r="Q250" s="5"/>
      <c r="R250" s="5"/>
      <c r="S250" s="5"/>
      <c r="T250" s="5"/>
      <c r="U250" s="5"/>
      <c r="V250" s="5"/>
      <c r="W250" s="5"/>
      <c r="X250" s="5"/>
    </row>
    <row r="251" spans="1:24" ht="12.75" customHeight="1">
      <c r="A251" s="11"/>
      <c r="B251" s="5"/>
      <c r="C251" s="5"/>
      <c r="D251" s="5"/>
      <c r="E251" s="5"/>
      <c r="F251" s="5"/>
      <c r="G251" s="5"/>
      <c r="H251" s="5"/>
      <c r="I251" s="5"/>
      <c r="J251" s="5"/>
      <c r="K251" s="5"/>
      <c r="L251" s="5"/>
      <c r="M251" s="5"/>
      <c r="N251" s="5"/>
      <c r="O251" s="5"/>
      <c r="P251" s="5"/>
      <c r="Q251" s="5"/>
      <c r="R251" s="5"/>
      <c r="S251" s="5"/>
      <c r="T251" s="5"/>
      <c r="U251" s="5"/>
      <c r="V251" s="5"/>
      <c r="W251" s="5"/>
      <c r="X251" s="5"/>
    </row>
    <row r="252" spans="1:24" ht="12.75" customHeight="1">
      <c r="A252" s="11"/>
      <c r="B252" s="5"/>
      <c r="C252" s="5"/>
      <c r="D252" s="5"/>
      <c r="E252" s="5"/>
      <c r="F252" s="5"/>
      <c r="G252" s="5"/>
      <c r="H252" s="5"/>
      <c r="I252" s="5"/>
      <c r="J252" s="5"/>
      <c r="K252" s="5"/>
      <c r="L252" s="5"/>
      <c r="M252" s="5"/>
      <c r="N252" s="5"/>
      <c r="O252" s="5"/>
      <c r="P252" s="5"/>
      <c r="Q252" s="5"/>
      <c r="R252" s="5"/>
      <c r="S252" s="5"/>
      <c r="T252" s="5"/>
      <c r="U252" s="5"/>
      <c r="V252" s="5"/>
      <c r="W252" s="5"/>
      <c r="X252" s="5"/>
    </row>
    <row r="253" spans="1:24" ht="12.75" customHeight="1">
      <c r="A253" s="11"/>
      <c r="B253" s="5"/>
      <c r="C253" s="5"/>
      <c r="D253" s="5"/>
      <c r="E253" s="5"/>
      <c r="F253" s="5"/>
      <c r="G253" s="5"/>
      <c r="H253" s="5"/>
      <c r="I253" s="5"/>
      <c r="J253" s="5"/>
      <c r="K253" s="5"/>
      <c r="L253" s="5"/>
      <c r="M253" s="5"/>
      <c r="N253" s="5"/>
      <c r="O253" s="5"/>
      <c r="P253" s="5"/>
      <c r="Q253" s="5"/>
      <c r="R253" s="5"/>
      <c r="S253" s="5"/>
      <c r="T253" s="5"/>
      <c r="U253" s="5"/>
      <c r="V253" s="5"/>
      <c r="W253" s="5"/>
      <c r="X253" s="5"/>
    </row>
    <row r="254" spans="1:24" ht="12.75" customHeight="1">
      <c r="A254" s="11"/>
      <c r="B254" s="5"/>
      <c r="C254" s="5"/>
      <c r="D254" s="5"/>
      <c r="E254" s="5"/>
      <c r="F254" s="5"/>
      <c r="G254" s="5"/>
      <c r="H254" s="5"/>
      <c r="I254" s="5"/>
      <c r="J254" s="5"/>
      <c r="K254" s="5"/>
      <c r="L254" s="5"/>
      <c r="M254" s="5"/>
      <c r="N254" s="5"/>
      <c r="O254" s="5"/>
      <c r="P254" s="5"/>
      <c r="Q254" s="5"/>
      <c r="R254" s="5"/>
      <c r="S254" s="5"/>
      <c r="T254" s="5"/>
      <c r="U254" s="5"/>
      <c r="V254" s="5"/>
      <c r="W254" s="5"/>
      <c r="X254" s="5"/>
    </row>
    <row r="255" spans="1:24" ht="12.75" customHeight="1">
      <c r="A255" s="11"/>
      <c r="B255" s="5"/>
      <c r="C255" s="5"/>
      <c r="D255" s="5"/>
      <c r="E255" s="5"/>
      <c r="F255" s="5"/>
      <c r="G255" s="5"/>
      <c r="H255" s="5"/>
      <c r="I255" s="5"/>
      <c r="J255" s="5"/>
      <c r="K255" s="5"/>
      <c r="L255" s="5"/>
      <c r="M255" s="5"/>
      <c r="N255" s="5"/>
      <c r="O255" s="5"/>
      <c r="P255" s="5"/>
      <c r="Q255" s="5"/>
      <c r="R255" s="5"/>
      <c r="S255" s="5"/>
      <c r="T255" s="5"/>
      <c r="U255" s="5"/>
      <c r="V255" s="5"/>
      <c r="W255" s="5"/>
      <c r="X255" s="5"/>
    </row>
    <row r="256" spans="1:24" ht="12.75" customHeight="1">
      <c r="A256" s="11"/>
      <c r="B256" s="5"/>
      <c r="C256" s="5"/>
      <c r="D256" s="5"/>
      <c r="E256" s="5"/>
      <c r="F256" s="5"/>
      <c r="G256" s="5"/>
      <c r="H256" s="5"/>
      <c r="I256" s="5"/>
      <c r="J256" s="5"/>
      <c r="K256" s="5"/>
      <c r="L256" s="5"/>
      <c r="M256" s="5"/>
      <c r="N256" s="5"/>
      <c r="O256" s="5"/>
      <c r="P256" s="5"/>
      <c r="Q256" s="5"/>
      <c r="R256" s="5"/>
      <c r="S256" s="5"/>
      <c r="T256" s="5"/>
      <c r="U256" s="5"/>
      <c r="V256" s="5"/>
      <c r="W256" s="5"/>
      <c r="X256" s="5"/>
    </row>
    <row r="257" spans="1:24" ht="12.75" customHeight="1">
      <c r="A257" s="11"/>
      <c r="B257" s="5"/>
      <c r="C257" s="5"/>
      <c r="D257" s="5"/>
      <c r="E257" s="5"/>
      <c r="F257" s="5"/>
      <c r="G257" s="5"/>
      <c r="H257" s="5"/>
      <c r="I257" s="5"/>
      <c r="J257" s="5"/>
      <c r="K257" s="5"/>
      <c r="L257" s="5"/>
      <c r="M257" s="5"/>
      <c r="N257" s="5"/>
      <c r="O257" s="5"/>
      <c r="P257" s="5"/>
      <c r="Q257" s="5"/>
      <c r="R257" s="5"/>
      <c r="S257" s="5"/>
      <c r="T257" s="5"/>
      <c r="U257" s="5"/>
      <c r="V257" s="5"/>
      <c r="W257" s="5"/>
      <c r="X257" s="5"/>
    </row>
    <row r="258" spans="1:24" ht="12.75" customHeight="1">
      <c r="A258" s="11"/>
      <c r="B258" s="5"/>
      <c r="C258" s="5"/>
      <c r="D258" s="5"/>
      <c r="E258" s="5"/>
      <c r="F258" s="5"/>
      <c r="G258" s="5"/>
      <c r="H258" s="5"/>
      <c r="I258" s="5"/>
      <c r="J258" s="5"/>
      <c r="K258" s="5"/>
      <c r="L258" s="5"/>
      <c r="M258" s="5"/>
      <c r="N258" s="5"/>
      <c r="O258" s="5"/>
      <c r="P258" s="5"/>
      <c r="Q258" s="5"/>
      <c r="R258" s="5"/>
      <c r="S258" s="5"/>
      <c r="T258" s="5"/>
      <c r="U258" s="5"/>
      <c r="V258" s="5"/>
      <c r="W258" s="5"/>
      <c r="X258" s="5"/>
    </row>
    <row r="259" spans="1:24" ht="12.75" customHeight="1">
      <c r="A259" s="11"/>
      <c r="B259" s="5"/>
      <c r="C259" s="5"/>
      <c r="D259" s="5"/>
      <c r="E259" s="5"/>
      <c r="F259" s="5"/>
      <c r="G259" s="5"/>
      <c r="H259" s="5"/>
      <c r="I259" s="5"/>
      <c r="J259" s="5"/>
      <c r="K259" s="5"/>
      <c r="L259" s="5"/>
      <c r="M259" s="5"/>
      <c r="N259" s="5"/>
      <c r="O259" s="5"/>
      <c r="P259" s="5"/>
      <c r="Q259" s="5"/>
      <c r="R259" s="5"/>
      <c r="S259" s="5"/>
      <c r="T259" s="5"/>
      <c r="U259" s="5"/>
      <c r="V259" s="5"/>
      <c r="W259" s="5"/>
      <c r="X259" s="5"/>
    </row>
    <row r="260" spans="1:24" ht="12.75" customHeight="1">
      <c r="A260" s="11"/>
      <c r="B260" s="5"/>
      <c r="C260" s="5"/>
      <c r="D260" s="5"/>
      <c r="E260" s="5"/>
      <c r="F260" s="5"/>
      <c r="G260" s="5"/>
      <c r="H260" s="5"/>
      <c r="I260" s="5"/>
      <c r="J260" s="5"/>
      <c r="K260" s="5"/>
      <c r="L260" s="5"/>
      <c r="M260" s="5"/>
      <c r="N260" s="5"/>
      <c r="O260" s="5"/>
      <c r="P260" s="5"/>
      <c r="Q260" s="5"/>
      <c r="R260" s="5"/>
      <c r="S260" s="5"/>
      <c r="T260" s="5"/>
      <c r="U260" s="5"/>
      <c r="V260" s="5"/>
      <c r="W260" s="5"/>
      <c r="X260" s="5"/>
    </row>
    <row r="261" spans="1:24" ht="12.75" customHeight="1">
      <c r="A261" s="11"/>
      <c r="B261" s="5"/>
      <c r="C261" s="5"/>
      <c r="D261" s="5"/>
      <c r="E261" s="5"/>
      <c r="F261" s="5"/>
      <c r="G261" s="5"/>
      <c r="H261" s="5"/>
      <c r="I261" s="5"/>
      <c r="J261" s="5"/>
      <c r="K261" s="5"/>
      <c r="L261" s="5"/>
      <c r="M261" s="5"/>
      <c r="N261" s="5"/>
      <c r="O261" s="5"/>
      <c r="P261" s="5"/>
      <c r="Q261" s="5"/>
      <c r="R261" s="5"/>
      <c r="S261" s="5"/>
      <c r="T261" s="5"/>
      <c r="U261" s="5"/>
      <c r="V261" s="5"/>
      <c r="W261" s="5"/>
      <c r="X261" s="5"/>
    </row>
    <row r="262" spans="1:24" ht="12.75" customHeight="1">
      <c r="A262" s="11"/>
      <c r="B262" s="5"/>
      <c r="C262" s="5"/>
      <c r="D262" s="5"/>
      <c r="E262" s="5"/>
      <c r="F262" s="5"/>
      <c r="G262" s="5"/>
      <c r="H262" s="5"/>
      <c r="I262" s="5"/>
      <c r="J262" s="5"/>
      <c r="K262" s="5"/>
      <c r="L262" s="5"/>
      <c r="M262" s="5"/>
      <c r="N262" s="5"/>
      <c r="O262" s="5"/>
      <c r="P262" s="5"/>
      <c r="Q262" s="5"/>
      <c r="R262" s="5"/>
      <c r="S262" s="5"/>
      <c r="T262" s="5"/>
      <c r="U262" s="5"/>
      <c r="V262" s="5"/>
      <c r="W262" s="5"/>
      <c r="X262" s="5"/>
    </row>
    <row r="263" spans="1:24" ht="12.75" customHeight="1">
      <c r="A263" s="11"/>
      <c r="B263" s="5"/>
      <c r="C263" s="5"/>
      <c r="D263" s="5"/>
      <c r="E263" s="5"/>
      <c r="F263" s="5"/>
      <c r="G263" s="5"/>
      <c r="H263" s="5"/>
      <c r="I263" s="5"/>
      <c r="J263" s="5"/>
      <c r="K263" s="5"/>
      <c r="L263" s="5"/>
      <c r="M263" s="5"/>
      <c r="N263" s="5"/>
      <c r="O263" s="5"/>
      <c r="P263" s="5"/>
      <c r="Q263" s="5"/>
      <c r="R263" s="5"/>
      <c r="S263" s="5"/>
      <c r="T263" s="5"/>
      <c r="U263" s="5"/>
      <c r="V263" s="5"/>
      <c r="W263" s="5"/>
      <c r="X263" s="5"/>
    </row>
    <row r="264" spans="1:24" ht="12.75" customHeight="1">
      <c r="A264" s="11"/>
      <c r="B264" s="5"/>
      <c r="C264" s="5"/>
      <c r="D264" s="5"/>
      <c r="E264" s="5"/>
      <c r="F264" s="5"/>
      <c r="G264" s="5"/>
      <c r="H264" s="5"/>
      <c r="I264" s="5"/>
      <c r="J264" s="5"/>
      <c r="K264" s="5"/>
      <c r="L264" s="5"/>
      <c r="M264" s="5"/>
      <c r="N264" s="5"/>
      <c r="O264" s="5"/>
      <c r="P264" s="5"/>
      <c r="Q264" s="5"/>
      <c r="R264" s="5"/>
      <c r="S264" s="5"/>
      <c r="T264" s="5"/>
      <c r="U264" s="5"/>
      <c r="V264" s="5"/>
      <c r="W264" s="5"/>
      <c r="X264" s="5"/>
    </row>
    <row r="265" spans="1:24" ht="12.75" customHeight="1">
      <c r="A265" s="11"/>
      <c r="B265" s="5"/>
      <c r="C265" s="5"/>
      <c r="D265" s="5"/>
      <c r="E265" s="5"/>
      <c r="F265" s="5"/>
      <c r="G265" s="5"/>
      <c r="H265" s="5"/>
      <c r="I265" s="5"/>
      <c r="J265" s="5"/>
      <c r="K265" s="5"/>
      <c r="L265" s="5"/>
      <c r="M265" s="5"/>
      <c r="N265" s="5"/>
      <c r="O265" s="5"/>
      <c r="P265" s="5"/>
      <c r="Q265" s="5"/>
      <c r="R265" s="5"/>
      <c r="S265" s="5"/>
      <c r="T265" s="5"/>
      <c r="U265" s="5"/>
      <c r="V265" s="5"/>
      <c r="W265" s="5"/>
      <c r="X265" s="5"/>
    </row>
    <row r="266" spans="1:24" ht="12.75" customHeight="1">
      <c r="A266" s="11"/>
      <c r="B266" s="5"/>
      <c r="C266" s="5"/>
      <c r="D266" s="5"/>
      <c r="E266" s="5"/>
      <c r="F266" s="5"/>
      <c r="G266" s="5"/>
      <c r="H266" s="5"/>
      <c r="I266" s="5"/>
      <c r="J266" s="5"/>
      <c r="K266" s="5"/>
      <c r="L266" s="5"/>
      <c r="M266" s="5"/>
      <c r="N266" s="5"/>
      <c r="O266" s="5"/>
      <c r="P266" s="5"/>
      <c r="Q266" s="5"/>
      <c r="R266" s="5"/>
      <c r="S266" s="5"/>
      <c r="T266" s="5"/>
      <c r="U266" s="5"/>
      <c r="V266" s="5"/>
      <c r="W266" s="5"/>
      <c r="X266" s="5"/>
    </row>
    <row r="267" spans="1:24" ht="12.75" customHeight="1">
      <c r="A267" s="11"/>
      <c r="B267" s="5"/>
      <c r="C267" s="5"/>
      <c r="D267" s="5"/>
      <c r="E267" s="5"/>
      <c r="F267" s="5"/>
      <c r="G267" s="5"/>
      <c r="H267" s="5"/>
      <c r="I267" s="5"/>
      <c r="J267" s="5"/>
      <c r="K267" s="5"/>
      <c r="L267" s="5"/>
      <c r="M267" s="5"/>
      <c r="N267" s="5"/>
      <c r="O267" s="5"/>
      <c r="P267" s="5"/>
      <c r="Q267" s="5"/>
      <c r="R267" s="5"/>
      <c r="S267" s="5"/>
      <c r="T267" s="5"/>
      <c r="U267" s="5"/>
      <c r="V267" s="5"/>
      <c r="W267" s="5"/>
      <c r="X267" s="5"/>
    </row>
    <row r="268" spans="1:24" ht="12.75" customHeight="1">
      <c r="A268" s="11"/>
      <c r="B268" s="5"/>
      <c r="C268" s="5"/>
      <c r="D268" s="5"/>
      <c r="E268" s="5"/>
      <c r="F268" s="5"/>
      <c r="G268" s="5"/>
      <c r="H268" s="5"/>
      <c r="I268" s="5"/>
      <c r="J268" s="5"/>
      <c r="K268" s="5"/>
      <c r="L268" s="5"/>
      <c r="M268" s="5"/>
      <c r="N268" s="5"/>
      <c r="O268" s="5"/>
      <c r="P268" s="5"/>
      <c r="Q268" s="5"/>
      <c r="R268" s="5"/>
      <c r="S268" s="5"/>
      <c r="T268" s="5"/>
      <c r="U268" s="5"/>
      <c r="V268" s="5"/>
      <c r="W268" s="5"/>
      <c r="X268" s="5"/>
    </row>
    <row r="269" spans="1:24" ht="12.75" customHeight="1">
      <c r="A269" s="11"/>
      <c r="B269" s="5"/>
      <c r="C269" s="5"/>
      <c r="D269" s="5"/>
      <c r="E269" s="5"/>
      <c r="F269" s="5"/>
      <c r="G269" s="5"/>
      <c r="H269" s="5"/>
      <c r="I269" s="5"/>
      <c r="J269" s="5"/>
      <c r="K269" s="5"/>
      <c r="L269" s="5"/>
      <c r="M269" s="5"/>
      <c r="N269" s="5"/>
      <c r="O269" s="5"/>
      <c r="P269" s="5"/>
      <c r="Q269" s="5"/>
      <c r="R269" s="5"/>
      <c r="S269" s="5"/>
      <c r="T269" s="5"/>
      <c r="U269" s="5"/>
      <c r="V269" s="5"/>
      <c r="W269" s="5"/>
      <c r="X269" s="5"/>
    </row>
    <row r="270" spans="1:24" ht="12.75" customHeight="1">
      <c r="A270" s="11"/>
      <c r="B270" s="5"/>
      <c r="C270" s="5"/>
      <c r="D270" s="5"/>
      <c r="E270" s="5"/>
      <c r="F270" s="5"/>
      <c r="G270" s="5"/>
      <c r="H270" s="5"/>
      <c r="I270" s="5"/>
      <c r="J270" s="5"/>
      <c r="K270" s="5"/>
      <c r="L270" s="5"/>
      <c r="M270" s="5"/>
      <c r="N270" s="5"/>
      <c r="O270" s="5"/>
      <c r="P270" s="5"/>
      <c r="Q270" s="5"/>
      <c r="R270" s="5"/>
      <c r="S270" s="5"/>
      <c r="T270" s="5"/>
      <c r="U270" s="5"/>
      <c r="V270" s="5"/>
      <c r="W270" s="5"/>
      <c r="X270" s="5"/>
    </row>
    <row r="271" spans="1:24" ht="12.75" customHeight="1">
      <c r="A271" s="11"/>
      <c r="B271" s="5"/>
      <c r="C271" s="5"/>
      <c r="D271" s="5"/>
      <c r="E271" s="5"/>
      <c r="F271" s="5"/>
      <c r="G271" s="5"/>
      <c r="H271" s="5"/>
      <c r="I271" s="5"/>
      <c r="J271" s="5"/>
      <c r="K271" s="5"/>
      <c r="L271" s="5"/>
      <c r="M271" s="5"/>
      <c r="N271" s="5"/>
      <c r="O271" s="5"/>
      <c r="P271" s="5"/>
      <c r="Q271" s="5"/>
      <c r="R271" s="5"/>
      <c r="S271" s="5"/>
      <c r="T271" s="5"/>
      <c r="U271" s="5"/>
      <c r="V271" s="5"/>
      <c r="W271" s="5"/>
      <c r="X271" s="5"/>
    </row>
    <row r="272" spans="1:24" ht="12.75" customHeight="1">
      <c r="A272" s="11"/>
      <c r="B272" s="5"/>
      <c r="C272" s="5"/>
      <c r="D272" s="5"/>
      <c r="E272" s="5"/>
      <c r="F272" s="5"/>
      <c r="G272" s="5"/>
      <c r="H272" s="5"/>
      <c r="I272" s="5"/>
      <c r="J272" s="5"/>
      <c r="K272" s="5"/>
      <c r="L272" s="5"/>
      <c r="M272" s="5"/>
      <c r="N272" s="5"/>
      <c r="O272" s="5"/>
      <c r="P272" s="5"/>
      <c r="Q272" s="5"/>
      <c r="R272" s="5"/>
      <c r="S272" s="5"/>
      <c r="T272" s="5"/>
      <c r="U272" s="5"/>
      <c r="V272" s="5"/>
      <c r="W272" s="5"/>
      <c r="X272" s="5"/>
    </row>
    <row r="273" spans="1:24" ht="12.75" customHeight="1">
      <c r="A273" s="11"/>
      <c r="B273" s="5"/>
      <c r="C273" s="5"/>
      <c r="D273" s="5"/>
      <c r="E273" s="5"/>
      <c r="F273" s="5"/>
      <c r="G273" s="5"/>
      <c r="H273" s="5"/>
      <c r="I273" s="5"/>
      <c r="J273" s="5"/>
      <c r="K273" s="5"/>
      <c r="L273" s="5"/>
      <c r="M273" s="5"/>
      <c r="N273" s="5"/>
      <c r="O273" s="5"/>
      <c r="P273" s="5"/>
      <c r="Q273" s="5"/>
      <c r="R273" s="5"/>
      <c r="S273" s="5"/>
      <c r="T273" s="5"/>
      <c r="U273" s="5"/>
      <c r="V273" s="5"/>
      <c r="W273" s="5"/>
      <c r="X273" s="5"/>
    </row>
    <row r="274" spans="1:24" ht="12.75" customHeight="1">
      <c r="A274" s="11"/>
      <c r="B274" s="5"/>
      <c r="C274" s="5"/>
      <c r="D274" s="5"/>
      <c r="E274" s="5"/>
      <c r="F274" s="5"/>
      <c r="G274" s="5"/>
      <c r="H274" s="5"/>
      <c r="I274" s="5"/>
      <c r="J274" s="5"/>
      <c r="K274" s="5"/>
      <c r="L274" s="5"/>
      <c r="M274" s="5"/>
      <c r="N274" s="5"/>
      <c r="O274" s="5"/>
      <c r="P274" s="5"/>
      <c r="Q274" s="5"/>
      <c r="R274" s="5"/>
      <c r="S274" s="5"/>
      <c r="T274" s="5"/>
      <c r="U274" s="5"/>
      <c r="V274" s="5"/>
      <c r="W274" s="5"/>
      <c r="X274" s="5"/>
    </row>
    <row r="275" spans="1:24" ht="12.75" customHeight="1">
      <c r="A275" s="11"/>
      <c r="B275" s="5"/>
      <c r="C275" s="5"/>
      <c r="D275" s="5"/>
      <c r="E275" s="5"/>
      <c r="F275" s="5"/>
      <c r="G275" s="5"/>
      <c r="H275" s="5"/>
      <c r="I275" s="5"/>
      <c r="J275" s="5"/>
      <c r="K275" s="5"/>
      <c r="L275" s="5"/>
      <c r="M275" s="5"/>
      <c r="N275" s="5"/>
      <c r="O275" s="5"/>
      <c r="P275" s="5"/>
      <c r="Q275" s="5"/>
      <c r="R275" s="5"/>
      <c r="S275" s="5"/>
      <c r="T275" s="5"/>
      <c r="U275" s="5"/>
      <c r="V275" s="5"/>
      <c r="W275" s="5"/>
      <c r="X275" s="5"/>
    </row>
    <row r="276" spans="1:24" ht="12.75" customHeight="1">
      <c r="A276" s="11"/>
      <c r="B276" s="5"/>
      <c r="C276" s="5"/>
      <c r="D276" s="5"/>
      <c r="E276" s="5"/>
      <c r="F276" s="5"/>
      <c r="G276" s="5"/>
      <c r="H276" s="5"/>
      <c r="I276" s="5"/>
      <c r="J276" s="5"/>
      <c r="K276" s="5"/>
      <c r="L276" s="5"/>
      <c r="M276" s="5"/>
      <c r="N276" s="5"/>
      <c r="O276" s="5"/>
      <c r="P276" s="5"/>
      <c r="Q276" s="5"/>
      <c r="R276" s="5"/>
      <c r="S276" s="5"/>
      <c r="T276" s="5"/>
      <c r="U276" s="5"/>
      <c r="V276" s="5"/>
      <c r="W276" s="5"/>
      <c r="X276" s="5"/>
    </row>
    <row r="277" spans="1:24" ht="12.75" customHeight="1">
      <c r="A277" s="11"/>
      <c r="B277" s="5"/>
      <c r="C277" s="5"/>
      <c r="D277" s="5"/>
      <c r="E277" s="5"/>
      <c r="F277" s="5"/>
      <c r="G277" s="5"/>
      <c r="H277" s="5"/>
      <c r="I277" s="5"/>
      <c r="J277" s="5"/>
      <c r="K277" s="5"/>
      <c r="L277" s="5"/>
      <c r="M277" s="5"/>
      <c r="N277" s="5"/>
      <c r="O277" s="5"/>
      <c r="P277" s="5"/>
      <c r="Q277" s="5"/>
      <c r="R277" s="5"/>
      <c r="S277" s="5"/>
      <c r="T277" s="5"/>
      <c r="U277" s="5"/>
      <c r="V277" s="5"/>
      <c r="W277" s="5"/>
      <c r="X277" s="5"/>
    </row>
    <row r="278" spans="1:24" ht="12.75" customHeight="1">
      <c r="A278" s="11"/>
      <c r="B278" s="5"/>
      <c r="C278" s="5"/>
      <c r="D278" s="5"/>
      <c r="E278" s="5"/>
      <c r="F278" s="5"/>
      <c r="G278" s="5"/>
      <c r="H278" s="5"/>
      <c r="I278" s="5"/>
      <c r="J278" s="5"/>
      <c r="K278" s="5"/>
      <c r="L278" s="5"/>
      <c r="M278" s="5"/>
      <c r="N278" s="5"/>
      <c r="O278" s="5"/>
      <c r="P278" s="5"/>
      <c r="Q278" s="5"/>
      <c r="R278" s="5"/>
      <c r="S278" s="5"/>
      <c r="T278" s="5"/>
      <c r="U278" s="5"/>
      <c r="V278" s="5"/>
      <c r="W278" s="5"/>
      <c r="X278" s="5"/>
    </row>
    <row r="279" spans="1:24" ht="12.75" customHeight="1">
      <c r="A279" s="11"/>
      <c r="B279" s="5"/>
      <c r="C279" s="5"/>
      <c r="D279" s="5"/>
      <c r="E279" s="5"/>
      <c r="F279" s="5"/>
      <c r="G279" s="5"/>
      <c r="H279" s="5"/>
      <c r="I279" s="5"/>
      <c r="J279" s="5"/>
      <c r="K279" s="5"/>
      <c r="L279" s="5"/>
      <c r="M279" s="5"/>
      <c r="N279" s="5"/>
      <c r="O279" s="5"/>
      <c r="P279" s="5"/>
      <c r="Q279" s="5"/>
      <c r="R279" s="5"/>
      <c r="S279" s="5"/>
      <c r="T279" s="5"/>
      <c r="U279" s="5"/>
      <c r="V279" s="5"/>
      <c r="W279" s="5"/>
      <c r="X279" s="5"/>
    </row>
    <row r="280" spans="1:24" ht="12.75" customHeight="1">
      <c r="A280" s="11"/>
      <c r="B280" s="5"/>
      <c r="C280" s="5"/>
      <c r="D280" s="5"/>
      <c r="E280" s="5"/>
      <c r="F280" s="5"/>
      <c r="G280" s="5"/>
      <c r="H280" s="5"/>
      <c r="I280" s="5"/>
      <c r="J280" s="5"/>
      <c r="K280" s="5"/>
      <c r="L280" s="5"/>
      <c r="M280" s="5"/>
      <c r="N280" s="5"/>
      <c r="O280" s="5"/>
      <c r="P280" s="5"/>
      <c r="Q280" s="5"/>
      <c r="R280" s="5"/>
      <c r="S280" s="5"/>
      <c r="T280" s="5"/>
      <c r="U280" s="5"/>
      <c r="V280" s="5"/>
      <c r="W280" s="5"/>
      <c r="X280" s="5"/>
    </row>
    <row r="281" spans="1:24" ht="12.75" customHeight="1">
      <c r="A281" s="11"/>
      <c r="B281" s="5"/>
      <c r="C281" s="5"/>
      <c r="D281" s="5"/>
      <c r="E281" s="5"/>
      <c r="F281" s="5"/>
      <c r="G281" s="5"/>
      <c r="H281" s="5"/>
      <c r="I281" s="5"/>
      <c r="J281" s="5"/>
      <c r="K281" s="5"/>
      <c r="L281" s="5"/>
      <c r="M281" s="5"/>
      <c r="N281" s="5"/>
      <c r="O281" s="5"/>
      <c r="P281" s="5"/>
      <c r="Q281" s="5"/>
      <c r="R281" s="5"/>
      <c r="S281" s="5"/>
      <c r="T281" s="5"/>
      <c r="U281" s="5"/>
      <c r="V281" s="5"/>
      <c r="W281" s="5"/>
      <c r="X281" s="5"/>
    </row>
    <row r="282" spans="1:24" ht="12.75" customHeight="1">
      <c r="A282" s="11"/>
      <c r="B282" s="5"/>
      <c r="C282" s="5"/>
      <c r="D282" s="5"/>
      <c r="E282" s="5"/>
      <c r="F282" s="5"/>
      <c r="G282" s="5"/>
      <c r="H282" s="5"/>
      <c r="I282" s="5"/>
      <c r="J282" s="5"/>
      <c r="K282" s="5"/>
      <c r="L282" s="5"/>
      <c r="M282" s="5"/>
      <c r="N282" s="5"/>
      <c r="O282" s="5"/>
      <c r="P282" s="5"/>
      <c r="Q282" s="5"/>
      <c r="R282" s="5"/>
      <c r="S282" s="5"/>
      <c r="T282" s="5"/>
      <c r="U282" s="5"/>
      <c r="V282" s="5"/>
      <c r="W282" s="5"/>
      <c r="X282" s="5"/>
    </row>
    <row r="283" spans="1:24" ht="12.75" customHeight="1">
      <c r="A283" s="11"/>
      <c r="B283" s="5"/>
      <c r="C283" s="5"/>
      <c r="D283" s="5"/>
      <c r="E283" s="5"/>
      <c r="F283" s="5"/>
      <c r="G283" s="5"/>
      <c r="H283" s="5"/>
      <c r="I283" s="5"/>
      <c r="J283" s="5"/>
      <c r="K283" s="5"/>
      <c r="L283" s="5"/>
      <c r="M283" s="5"/>
      <c r="N283" s="5"/>
      <c r="O283" s="5"/>
      <c r="P283" s="5"/>
      <c r="Q283" s="5"/>
      <c r="R283" s="5"/>
      <c r="S283" s="5"/>
      <c r="T283" s="5"/>
      <c r="U283" s="5"/>
      <c r="V283" s="5"/>
      <c r="W283" s="5"/>
      <c r="X283" s="5"/>
    </row>
    <row r="284" spans="1:24" ht="12.75" customHeight="1">
      <c r="A284" s="11"/>
      <c r="B284" s="5"/>
      <c r="C284" s="5"/>
      <c r="D284" s="5"/>
      <c r="E284" s="5"/>
      <c r="F284" s="5"/>
      <c r="G284" s="5"/>
      <c r="H284" s="5"/>
      <c r="I284" s="5"/>
      <c r="J284" s="5"/>
      <c r="K284" s="5"/>
      <c r="L284" s="5"/>
      <c r="M284" s="5"/>
      <c r="N284" s="5"/>
      <c r="O284" s="5"/>
      <c r="P284" s="5"/>
      <c r="Q284" s="5"/>
      <c r="R284" s="5"/>
      <c r="S284" s="5"/>
      <c r="T284" s="5"/>
      <c r="U284" s="5"/>
      <c r="V284" s="5"/>
      <c r="W284" s="5"/>
      <c r="X284" s="5"/>
    </row>
    <row r="285" spans="1:24" ht="12.75" customHeight="1">
      <c r="A285" s="11"/>
      <c r="B285" s="5"/>
      <c r="C285" s="5"/>
      <c r="D285" s="5"/>
      <c r="E285" s="5"/>
      <c r="F285" s="5"/>
      <c r="G285" s="5"/>
      <c r="H285" s="5"/>
      <c r="I285" s="5"/>
      <c r="J285" s="5"/>
      <c r="K285" s="5"/>
      <c r="L285" s="5"/>
      <c r="M285" s="5"/>
      <c r="N285" s="5"/>
      <c r="O285" s="5"/>
      <c r="P285" s="5"/>
      <c r="Q285" s="5"/>
      <c r="R285" s="5"/>
      <c r="S285" s="5"/>
      <c r="T285" s="5"/>
      <c r="U285" s="5"/>
      <c r="V285" s="5"/>
      <c r="W285" s="5"/>
      <c r="X285" s="5"/>
    </row>
    <row r="286" spans="1:24" ht="12.75" customHeight="1">
      <c r="A286" s="11"/>
      <c r="B286" s="5"/>
      <c r="C286" s="5"/>
      <c r="D286" s="5"/>
      <c r="E286" s="5"/>
      <c r="F286" s="5"/>
      <c r="G286" s="5"/>
      <c r="H286" s="5"/>
      <c r="I286" s="5"/>
      <c r="J286" s="5"/>
      <c r="K286" s="5"/>
      <c r="L286" s="5"/>
      <c r="M286" s="5"/>
      <c r="N286" s="5"/>
      <c r="O286" s="5"/>
      <c r="P286" s="5"/>
      <c r="Q286" s="5"/>
      <c r="R286" s="5"/>
      <c r="S286" s="5"/>
      <c r="T286" s="5"/>
      <c r="U286" s="5"/>
      <c r="V286" s="5"/>
      <c r="W286" s="5"/>
      <c r="X286" s="5"/>
    </row>
    <row r="287" spans="1:24" ht="12.75" customHeight="1">
      <c r="A287" s="11"/>
      <c r="B287" s="5"/>
      <c r="C287" s="5"/>
      <c r="D287" s="5"/>
      <c r="E287" s="5"/>
      <c r="F287" s="5"/>
      <c r="G287" s="5"/>
      <c r="H287" s="5"/>
      <c r="I287" s="5"/>
      <c r="J287" s="5"/>
      <c r="K287" s="5"/>
      <c r="L287" s="5"/>
      <c r="M287" s="5"/>
      <c r="N287" s="5"/>
      <c r="O287" s="5"/>
      <c r="P287" s="5"/>
      <c r="Q287" s="5"/>
      <c r="R287" s="5"/>
      <c r="S287" s="5"/>
      <c r="T287" s="5"/>
      <c r="U287" s="5"/>
      <c r="V287" s="5"/>
      <c r="W287" s="5"/>
      <c r="X287" s="5"/>
    </row>
    <row r="288" spans="1:24" ht="12.75" customHeight="1">
      <c r="A288" s="11"/>
      <c r="B288" s="5"/>
      <c r="C288" s="5"/>
      <c r="D288" s="5"/>
      <c r="E288" s="5"/>
      <c r="F288" s="5"/>
      <c r="G288" s="5"/>
      <c r="H288" s="5"/>
      <c r="I288" s="5"/>
      <c r="J288" s="5"/>
      <c r="K288" s="5"/>
      <c r="L288" s="5"/>
      <c r="M288" s="5"/>
      <c r="N288" s="5"/>
      <c r="O288" s="5"/>
      <c r="P288" s="5"/>
      <c r="Q288" s="5"/>
      <c r="R288" s="5"/>
      <c r="S288" s="5"/>
      <c r="T288" s="5"/>
      <c r="U288" s="5"/>
      <c r="V288" s="5"/>
      <c r="W288" s="5"/>
      <c r="X288" s="5"/>
    </row>
    <row r="289" spans="1:24" ht="12.75" customHeight="1">
      <c r="A289" s="11"/>
      <c r="B289" s="5"/>
      <c r="C289" s="5"/>
      <c r="D289" s="5"/>
      <c r="E289" s="5"/>
      <c r="F289" s="5"/>
      <c r="G289" s="5"/>
      <c r="H289" s="5"/>
      <c r="I289" s="5"/>
      <c r="J289" s="5"/>
      <c r="K289" s="5"/>
      <c r="L289" s="5"/>
      <c r="M289" s="5"/>
      <c r="N289" s="5"/>
      <c r="O289" s="5"/>
      <c r="P289" s="5"/>
      <c r="Q289" s="5"/>
      <c r="R289" s="5"/>
      <c r="S289" s="5"/>
      <c r="T289" s="5"/>
      <c r="U289" s="5"/>
      <c r="V289" s="5"/>
      <c r="W289" s="5"/>
      <c r="X289" s="5"/>
    </row>
    <row r="290" spans="1:24" ht="12.75" customHeight="1">
      <c r="A290" s="11"/>
      <c r="B290" s="5"/>
      <c r="C290" s="5"/>
      <c r="D290" s="5"/>
      <c r="E290" s="5"/>
      <c r="F290" s="5"/>
      <c r="G290" s="5"/>
      <c r="H290" s="5"/>
      <c r="I290" s="5"/>
      <c r="J290" s="5"/>
      <c r="K290" s="5"/>
      <c r="L290" s="5"/>
      <c r="M290" s="5"/>
      <c r="N290" s="5"/>
      <c r="O290" s="5"/>
      <c r="P290" s="5"/>
      <c r="Q290" s="5"/>
      <c r="R290" s="5"/>
      <c r="S290" s="5"/>
      <c r="T290" s="5"/>
      <c r="U290" s="5"/>
      <c r="V290" s="5"/>
      <c r="W290" s="5"/>
      <c r="X290" s="5"/>
    </row>
    <row r="291" spans="1:24" ht="12.75" customHeight="1">
      <c r="A291" s="11"/>
      <c r="B291" s="5"/>
      <c r="C291" s="5"/>
      <c r="D291" s="5"/>
      <c r="E291" s="5"/>
      <c r="F291" s="5"/>
      <c r="G291" s="5"/>
      <c r="H291" s="5"/>
      <c r="I291" s="5"/>
      <c r="J291" s="5"/>
      <c r="K291" s="5"/>
      <c r="L291" s="5"/>
      <c r="M291" s="5"/>
      <c r="N291" s="5"/>
      <c r="O291" s="5"/>
      <c r="P291" s="5"/>
      <c r="Q291" s="5"/>
      <c r="R291" s="5"/>
      <c r="S291" s="5"/>
      <c r="T291" s="5"/>
      <c r="U291" s="5"/>
      <c r="V291" s="5"/>
      <c r="W291" s="5"/>
      <c r="X291" s="5"/>
    </row>
    <row r="292" spans="1:24" ht="12.75" customHeight="1">
      <c r="A292" s="11"/>
      <c r="B292" s="5"/>
      <c r="C292" s="5"/>
      <c r="D292" s="5"/>
      <c r="E292" s="5"/>
      <c r="F292" s="5"/>
      <c r="G292" s="5"/>
      <c r="H292" s="5"/>
      <c r="I292" s="5"/>
      <c r="J292" s="5"/>
      <c r="K292" s="5"/>
      <c r="L292" s="5"/>
      <c r="M292" s="5"/>
      <c r="N292" s="5"/>
      <c r="O292" s="5"/>
      <c r="P292" s="5"/>
      <c r="Q292" s="5"/>
      <c r="R292" s="5"/>
      <c r="S292" s="5"/>
      <c r="T292" s="5"/>
      <c r="U292" s="5"/>
      <c r="V292" s="5"/>
      <c r="W292" s="5"/>
      <c r="X292" s="5"/>
    </row>
    <row r="293" spans="1:24" ht="12.75" customHeight="1">
      <c r="A293" s="11"/>
      <c r="B293" s="5"/>
      <c r="C293" s="5"/>
      <c r="D293" s="5"/>
      <c r="E293" s="5"/>
      <c r="F293" s="5"/>
      <c r="G293" s="5"/>
      <c r="H293" s="5"/>
      <c r="I293" s="5"/>
      <c r="J293" s="5"/>
      <c r="K293" s="5"/>
      <c r="L293" s="5"/>
      <c r="M293" s="5"/>
      <c r="N293" s="5"/>
      <c r="O293" s="5"/>
      <c r="P293" s="5"/>
      <c r="Q293" s="5"/>
      <c r="R293" s="5"/>
      <c r="S293" s="5"/>
      <c r="T293" s="5"/>
      <c r="U293" s="5"/>
      <c r="V293" s="5"/>
      <c r="W293" s="5"/>
      <c r="X293" s="5"/>
    </row>
    <row r="294" spans="1:24" ht="12.75" customHeight="1">
      <c r="A294" s="11"/>
      <c r="B294" s="5"/>
      <c r="C294" s="5"/>
      <c r="D294" s="5"/>
      <c r="E294" s="5"/>
      <c r="F294" s="5"/>
      <c r="G294" s="5"/>
      <c r="H294" s="5"/>
      <c r="I294" s="5"/>
      <c r="J294" s="5"/>
      <c r="K294" s="5"/>
      <c r="L294" s="5"/>
      <c r="M294" s="5"/>
      <c r="N294" s="5"/>
      <c r="O294" s="5"/>
      <c r="P294" s="5"/>
      <c r="Q294" s="5"/>
      <c r="R294" s="5"/>
      <c r="S294" s="5"/>
      <c r="T294" s="5"/>
      <c r="U294" s="5"/>
      <c r="V294" s="5"/>
      <c r="W294" s="5"/>
      <c r="X294" s="5"/>
    </row>
    <row r="295" spans="1:24" ht="12.75" customHeight="1">
      <c r="A295" s="11"/>
      <c r="B295" s="5"/>
      <c r="C295" s="5"/>
      <c r="D295" s="5"/>
      <c r="E295" s="5"/>
      <c r="F295" s="5"/>
      <c r="G295" s="5"/>
      <c r="H295" s="5"/>
      <c r="I295" s="5"/>
      <c r="J295" s="5"/>
      <c r="K295" s="5"/>
      <c r="L295" s="5"/>
      <c r="M295" s="5"/>
      <c r="N295" s="5"/>
      <c r="O295" s="5"/>
      <c r="P295" s="5"/>
      <c r="Q295" s="5"/>
      <c r="R295" s="5"/>
      <c r="S295" s="5"/>
      <c r="T295" s="5"/>
      <c r="U295" s="5"/>
      <c r="V295" s="5"/>
      <c r="W295" s="5"/>
      <c r="X295" s="5"/>
    </row>
    <row r="296" spans="1:24" ht="12.75" customHeight="1">
      <c r="A296" s="11"/>
      <c r="B296" s="5"/>
      <c r="C296" s="5"/>
      <c r="D296" s="5"/>
      <c r="E296" s="5"/>
      <c r="F296" s="5"/>
      <c r="G296" s="5"/>
      <c r="H296" s="5"/>
      <c r="I296" s="5"/>
      <c r="J296" s="5"/>
      <c r="K296" s="5"/>
      <c r="L296" s="5"/>
      <c r="M296" s="5"/>
      <c r="N296" s="5"/>
      <c r="O296" s="5"/>
      <c r="P296" s="5"/>
      <c r="Q296" s="5"/>
      <c r="R296" s="5"/>
      <c r="S296" s="5"/>
      <c r="T296" s="5"/>
      <c r="U296" s="5"/>
      <c r="V296" s="5"/>
      <c r="W296" s="5"/>
      <c r="X296" s="5"/>
    </row>
    <row r="297" spans="1:24" ht="12.75" customHeight="1">
      <c r="A297" s="11"/>
      <c r="B297" s="5"/>
      <c r="C297" s="5"/>
      <c r="D297" s="5"/>
      <c r="E297" s="5"/>
      <c r="F297" s="5"/>
      <c r="G297" s="5"/>
      <c r="H297" s="5"/>
      <c r="I297" s="5"/>
      <c r="J297" s="5"/>
      <c r="K297" s="5"/>
      <c r="L297" s="5"/>
      <c r="M297" s="5"/>
      <c r="N297" s="5"/>
      <c r="O297" s="5"/>
      <c r="P297" s="5"/>
      <c r="Q297" s="5"/>
      <c r="R297" s="5"/>
      <c r="S297" s="5"/>
      <c r="T297" s="5"/>
      <c r="U297" s="5"/>
      <c r="V297" s="5"/>
      <c r="W297" s="5"/>
      <c r="X297" s="5"/>
    </row>
    <row r="298" spans="1:24" ht="12.75" customHeight="1">
      <c r="A298" s="11"/>
      <c r="B298" s="5"/>
      <c r="C298" s="5"/>
      <c r="D298" s="5"/>
      <c r="E298" s="5"/>
      <c r="F298" s="5"/>
      <c r="G298" s="5"/>
      <c r="H298" s="5"/>
      <c r="I298" s="5"/>
      <c r="J298" s="5"/>
      <c r="K298" s="5"/>
      <c r="L298" s="5"/>
      <c r="M298" s="5"/>
      <c r="N298" s="5"/>
      <c r="O298" s="5"/>
      <c r="P298" s="5"/>
      <c r="Q298" s="5"/>
      <c r="R298" s="5"/>
      <c r="S298" s="5"/>
      <c r="T298" s="5"/>
      <c r="U298" s="5"/>
      <c r="V298" s="5"/>
      <c r="W298" s="5"/>
      <c r="X298" s="5"/>
    </row>
    <row r="299" spans="1:24" ht="12.75" customHeight="1">
      <c r="A299" s="11"/>
      <c r="B299" s="5"/>
      <c r="C299" s="5"/>
      <c r="D299" s="5"/>
      <c r="E299" s="5"/>
      <c r="F299" s="5"/>
      <c r="G299" s="5"/>
      <c r="H299" s="5"/>
      <c r="I299" s="5"/>
      <c r="J299" s="5"/>
      <c r="K299" s="5"/>
      <c r="L299" s="5"/>
      <c r="M299" s="5"/>
      <c r="N299" s="5"/>
      <c r="O299" s="5"/>
      <c r="P299" s="5"/>
      <c r="Q299" s="5"/>
      <c r="R299" s="5"/>
      <c r="S299" s="5"/>
      <c r="T299" s="5"/>
      <c r="U299" s="5"/>
      <c r="V299" s="5"/>
      <c r="W299" s="5"/>
      <c r="X299" s="5"/>
    </row>
    <row r="300" spans="1:24" ht="12.75" customHeight="1">
      <c r="A300" s="11"/>
      <c r="B300" s="5"/>
      <c r="C300" s="5"/>
      <c r="D300" s="5"/>
      <c r="E300" s="5"/>
      <c r="F300" s="5"/>
      <c r="G300" s="5"/>
      <c r="H300" s="5"/>
      <c r="I300" s="5"/>
      <c r="J300" s="5"/>
      <c r="K300" s="5"/>
      <c r="L300" s="5"/>
      <c r="M300" s="5"/>
      <c r="N300" s="5"/>
      <c r="O300" s="5"/>
      <c r="P300" s="5"/>
      <c r="Q300" s="5"/>
      <c r="R300" s="5"/>
      <c r="S300" s="5"/>
      <c r="T300" s="5"/>
      <c r="U300" s="5"/>
      <c r="V300" s="5"/>
      <c r="W300" s="5"/>
      <c r="X300" s="5"/>
    </row>
    <row r="301" spans="1:24" ht="12.75" customHeight="1">
      <c r="A301" s="11"/>
      <c r="B301" s="5"/>
      <c r="C301" s="5"/>
      <c r="D301" s="5"/>
      <c r="E301" s="5"/>
      <c r="F301" s="5"/>
      <c r="G301" s="5"/>
      <c r="H301" s="5"/>
      <c r="I301" s="5"/>
      <c r="J301" s="5"/>
      <c r="K301" s="5"/>
      <c r="L301" s="5"/>
      <c r="M301" s="5"/>
      <c r="N301" s="5"/>
      <c r="O301" s="5"/>
      <c r="P301" s="5"/>
      <c r="Q301" s="5"/>
      <c r="R301" s="5"/>
      <c r="S301" s="5"/>
      <c r="T301" s="5"/>
      <c r="U301" s="5"/>
      <c r="V301" s="5"/>
      <c r="W301" s="5"/>
      <c r="X301" s="5"/>
    </row>
    <row r="302" spans="1:24" ht="12.75" customHeight="1">
      <c r="A302" s="11"/>
      <c r="B302" s="5"/>
      <c r="C302" s="5"/>
      <c r="D302" s="5"/>
      <c r="E302" s="5"/>
      <c r="F302" s="5"/>
      <c r="G302" s="5"/>
      <c r="H302" s="5"/>
      <c r="I302" s="5"/>
      <c r="J302" s="5"/>
      <c r="K302" s="5"/>
      <c r="L302" s="5"/>
      <c r="M302" s="5"/>
      <c r="N302" s="5"/>
      <c r="O302" s="5"/>
      <c r="P302" s="5"/>
      <c r="Q302" s="5"/>
      <c r="R302" s="5"/>
      <c r="S302" s="5"/>
      <c r="T302" s="5"/>
      <c r="U302" s="5"/>
      <c r="V302" s="5"/>
      <c r="W302" s="5"/>
      <c r="X302" s="5"/>
    </row>
    <row r="303" spans="1:24" ht="12.75" customHeight="1">
      <c r="A303" s="11"/>
      <c r="B303" s="5"/>
      <c r="C303" s="5"/>
      <c r="D303" s="5"/>
      <c r="E303" s="5"/>
      <c r="F303" s="5"/>
      <c r="G303" s="5"/>
      <c r="H303" s="5"/>
      <c r="I303" s="5"/>
      <c r="J303" s="5"/>
      <c r="K303" s="5"/>
      <c r="L303" s="5"/>
      <c r="M303" s="5"/>
      <c r="N303" s="5"/>
      <c r="O303" s="5"/>
      <c r="P303" s="5"/>
      <c r="Q303" s="5"/>
      <c r="R303" s="5"/>
      <c r="S303" s="5"/>
      <c r="T303" s="5"/>
      <c r="U303" s="5"/>
      <c r="V303" s="5"/>
      <c r="W303" s="5"/>
      <c r="X303" s="5"/>
    </row>
    <row r="304" spans="1:24" ht="12.75" customHeight="1">
      <c r="A304" s="11"/>
      <c r="B304" s="5"/>
      <c r="C304" s="5"/>
      <c r="D304" s="5"/>
      <c r="E304" s="5"/>
      <c r="F304" s="5"/>
      <c r="G304" s="5"/>
      <c r="H304" s="5"/>
      <c r="I304" s="5"/>
      <c r="J304" s="5"/>
      <c r="K304" s="5"/>
      <c r="L304" s="5"/>
      <c r="M304" s="5"/>
      <c r="N304" s="5"/>
      <c r="O304" s="5"/>
      <c r="P304" s="5"/>
      <c r="Q304" s="5"/>
      <c r="R304" s="5"/>
      <c r="S304" s="5"/>
      <c r="T304" s="5"/>
      <c r="U304" s="5"/>
      <c r="V304" s="5"/>
      <c r="W304" s="5"/>
      <c r="X304" s="5"/>
    </row>
    <row r="305" spans="1:24" ht="12.75" customHeight="1">
      <c r="A305" s="11"/>
      <c r="B305" s="5"/>
      <c r="C305" s="5"/>
      <c r="D305" s="5"/>
      <c r="E305" s="5"/>
      <c r="F305" s="5"/>
      <c r="G305" s="5"/>
      <c r="H305" s="5"/>
      <c r="I305" s="5"/>
      <c r="J305" s="5"/>
      <c r="K305" s="5"/>
      <c r="L305" s="5"/>
      <c r="M305" s="5"/>
      <c r="N305" s="5"/>
      <c r="O305" s="5"/>
      <c r="P305" s="5"/>
      <c r="Q305" s="5"/>
      <c r="R305" s="5"/>
      <c r="S305" s="5"/>
      <c r="T305" s="5"/>
      <c r="U305" s="5"/>
      <c r="V305" s="5"/>
      <c r="W305" s="5"/>
      <c r="X305" s="5"/>
    </row>
    <row r="306" spans="1:24" ht="12.75" customHeight="1">
      <c r="A306" s="11"/>
      <c r="B306" s="5"/>
      <c r="C306" s="5"/>
      <c r="D306" s="5"/>
      <c r="E306" s="5"/>
      <c r="F306" s="5"/>
      <c r="G306" s="5"/>
      <c r="H306" s="5"/>
      <c r="I306" s="5"/>
      <c r="J306" s="5"/>
      <c r="K306" s="5"/>
      <c r="L306" s="5"/>
      <c r="M306" s="5"/>
      <c r="N306" s="5"/>
      <c r="O306" s="5"/>
      <c r="P306" s="5"/>
      <c r="Q306" s="5"/>
      <c r="R306" s="5"/>
      <c r="S306" s="5"/>
      <c r="T306" s="5"/>
      <c r="U306" s="5"/>
      <c r="V306" s="5"/>
      <c r="W306" s="5"/>
      <c r="X306" s="5"/>
    </row>
    <row r="307" spans="1:24" ht="12.75" customHeight="1">
      <c r="A307" s="11"/>
      <c r="B307" s="5"/>
      <c r="C307" s="5"/>
      <c r="D307" s="5"/>
      <c r="E307" s="5"/>
      <c r="F307" s="5"/>
      <c r="G307" s="5"/>
      <c r="H307" s="5"/>
      <c r="I307" s="5"/>
      <c r="J307" s="5"/>
      <c r="K307" s="5"/>
      <c r="L307" s="5"/>
      <c r="M307" s="5"/>
      <c r="N307" s="5"/>
      <c r="O307" s="5"/>
      <c r="P307" s="5"/>
      <c r="Q307" s="5"/>
      <c r="R307" s="5"/>
      <c r="S307" s="5"/>
      <c r="T307" s="5"/>
      <c r="U307" s="5"/>
      <c r="V307" s="5"/>
      <c r="W307" s="5"/>
      <c r="X307" s="5"/>
    </row>
    <row r="308" spans="1:24" ht="12.75" customHeight="1">
      <c r="A308" s="11"/>
      <c r="B308" s="5"/>
      <c r="C308" s="5"/>
      <c r="D308" s="5"/>
      <c r="E308" s="5"/>
      <c r="F308" s="5"/>
      <c r="G308" s="5"/>
      <c r="H308" s="5"/>
      <c r="I308" s="5"/>
      <c r="J308" s="5"/>
      <c r="K308" s="5"/>
      <c r="L308" s="5"/>
      <c r="M308" s="5"/>
      <c r="N308" s="5"/>
      <c r="O308" s="5"/>
      <c r="P308" s="5"/>
      <c r="Q308" s="5"/>
      <c r="R308" s="5"/>
      <c r="S308" s="5"/>
      <c r="T308" s="5"/>
      <c r="U308" s="5"/>
      <c r="V308" s="5"/>
      <c r="W308" s="5"/>
      <c r="X308" s="5"/>
    </row>
    <row r="309" spans="1:24" ht="12.75" customHeight="1">
      <c r="A309" s="11"/>
      <c r="B309" s="5"/>
      <c r="C309" s="5"/>
      <c r="D309" s="5"/>
      <c r="E309" s="5"/>
      <c r="F309" s="5"/>
      <c r="G309" s="5"/>
      <c r="H309" s="5"/>
      <c r="I309" s="5"/>
      <c r="J309" s="5"/>
      <c r="K309" s="5"/>
      <c r="L309" s="5"/>
      <c r="M309" s="5"/>
      <c r="N309" s="5"/>
      <c r="O309" s="5"/>
      <c r="P309" s="5"/>
      <c r="Q309" s="5"/>
      <c r="R309" s="5"/>
      <c r="S309" s="5"/>
      <c r="T309" s="5"/>
      <c r="U309" s="5"/>
      <c r="V309" s="5"/>
      <c r="W309" s="5"/>
      <c r="X309" s="5"/>
    </row>
    <row r="310" spans="1:24" ht="12.75" customHeight="1">
      <c r="A310" s="11"/>
      <c r="B310" s="5"/>
      <c r="C310" s="5"/>
      <c r="D310" s="5"/>
      <c r="E310" s="5"/>
      <c r="F310" s="5"/>
      <c r="G310" s="5"/>
      <c r="H310" s="5"/>
      <c r="I310" s="5"/>
      <c r="J310" s="5"/>
      <c r="K310" s="5"/>
      <c r="L310" s="5"/>
      <c r="M310" s="5"/>
      <c r="N310" s="5"/>
      <c r="O310" s="5"/>
      <c r="P310" s="5"/>
      <c r="Q310" s="5"/>
      <c r="R310" s="5"/>
      <c r="S310" s="5"/>
      <c r="T310" s="5"/>
      <c r="U310" s="5"/>
      <c r="V310" s="5"/>
      <c r="W310" s="5"/>
      <c r="X310" s="5"/>
    </row>
    <row r="311" spans="1:24" ht="12.75" customHeight="1">
      <c r="A311" s="11"/>
      <c r="B311" s="5"/>
      <c r="C311" s="5"/>
      <c r="D311" s="5"/>
      <c r="E311" s="5"/>
      <c r="F311" s="5"/>
      <c r="G311" s="5"/>
      <c r="H311" s="5"/>
      <c r="I311" s="5"/>
      <c r="J311" s="5"/>
      <c r="K311" s="5"/>
      <c r="L311" s="5"/>
      <c r="M311" s="5"/>
      <c r="N311" s="5"/>
      <c r="O311" s="5"/>
      <c r="P311" s="5"/>
      <c r="Q311" s="5"/>
      <c r="R311" s="5"/>
      <c r="S311" s="5"/>
      <c r="T311" s="5"/>
      <c r="U311" s="5"/>
      <c r="V311" s="5"/>
      <c r="W311" s="5"/>
      <c r="X311" s="5"/>
    </row>
    <row r="312" spans="1:24" ht="12.75" customHeight="1">
      <c r="A312" s="11"/>
      <c r="B312" s="5"/>
      <c r="C312" s="5"/>
      <c r="D312" s="5"/>
      <c r="E312" s="5"/>
      <c r="F312" s="5"/>
      <c r="G312" s="5"/>
      <c r="H312" s="5"/>
      <c r="I312" s="5"/>
      <c r="J312" s="5"/>
      <c r="K312" s="5"/>
      <c r="L312" s="5"/>
      <c r="M312" s="5"/>
      <c r="N312" s="5"/>
      <c r="O312" s="5"/>
      <c r="P312" s="5"/>
      <c r="Q312" s="5"/>
      <c r="R312" s="5"/>
      <c r="S312" s="5"/>
      <c r="T312" s="5"/>
      <c r="U312" s="5"/>
      <c r="V312" s="5"/>
      <c r="W312" s="5"/>
      <c r="X312" s="5"/>
    </row>
    <row r="313" spans="1:24" ht="12.75" customHeight="1">
      <c r="A313" s="11"/>
      <c r="B313" s="5"/>
      <c r="C313" s="5"/>
      <c r="D313" s="5"/>
      <c r="E313" s="5"/>
      <c r="F313" s="5"/>
      <c r="G313" s="5"/>
      <c r="H313" s="5"/>
      <c r="I313" s="5"/>
      <c r="J313" s="5"/>
      <c r="K313" s="5"/>
      <c r="L313" s="5"/>
      <c r="M313" s="5"/>
      <c r="N313" s="5"/>
      <c r="O313" s="5"/>
      <c r="P313" s="5"/>
      <c r="Q313" s="5"/>
      <c r="R313" s="5"/>
      <c r="S313" s="5"/>
      <c r="T313" s="5"/>
      <c r="U313" s="5"/>
      <c r="V313" s="5"/>
      <c r="W313" s="5"/>
      <c r="X313" s="5"/>
    </row>
    <row r="314" spans="1:24" ht="15.75" customHeight="1"/>
    <row r="315" spans="1:24" ht="15.75" customHeight="1"/>
    <row r="316" spans="1:24" ht="15.75" customHeight="1"/>
    <row r="317" spans="1:24" ht="15.75" customHeight="1"/>
    <row r="318" spans="1:24" ht="15.75" customHeight="1"/>
    <row r="319" spans="1:24" ht="15.75" customHeight="1"/>
    <row r="320" spans="1:24"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8">
    <mergeCell ref="E64:F64"/>
    <mergeCell ref="E79:F79"/>
    <mergeCell ref="A11:F11"/>
    <mergeCell ref="A1:F1"/>
    <mergeCell ref="A2:F2"/>
    <mergeCell ref="A3:F3"/>
    <mergeCell ref="A8:F8"/>
    <mergeCell ref="A9:F9"/>
  </mergeCells>
  <printOptions horizontalCentered="1"/>
  <pageMargins left="0.19685039370078741" right="0.19685039370078741" top="0.55118110236220474" bottom="0.27559055118110237" header="0" footer="0"/>
  <pageSetup paperSize="9" scale="56" orientation="landscape" r:id="rId1"/>
  <headerFooter>
    <oddHeader>&amp;R&amp;P</oddHeader>
    <oddFooter>&amp;L08-024SCCAT/CFIC/SECOFC</oddFooter>
  </headerFooter>
  <ignoredErrors>
    <ignoredError sqref="A15" calculatedColumn="1"/>
  </ignoredErrors>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Z1000"/>
  <sheetViews>
    <sheetView showGridLines="0" view="pageBreakPreview" topLeftCell="A10" zoomScale="60" zoomScaleNormal="100" workbookViewId="0">
      <selection activeCell="Q21" sqref="Q21"/>
    </sheetView>
  </sheetViews>
  <sheetFormatPr defaultColWidth="12.5703125" defaultRowHeight="15" customHeight="1"/>
  <cols>
    <col min="1" max="1" width="6.7109375" customWidth="1"/>
    <col min="2" max="2" width="50.7109375" customWidth="1"/>
    <col min="3" max="3" width="14.28515625" customWidth="1"/>
    <col min="4" max="4" width="12.42578125" customWidth="1"/>
    <col min="5" max="5" width="15.85546875" customWidth="1"/>
    <col min="6" max="6" width="19.7109375" bestFit="1" customWidth="1"/>
    <col min="7" max="7" width="2.85546875" customWidth="1"/>
    <col min="8" max="26" width="9.140625" customWidth="1"/>
  </cols>
  <sheetData>
    <row r="1" spans="1:26" ht="18">
      <c r="A1" s="669" t="str">
        <f>Resumo!A1</f>
        <v xml:space="preserve">TRIBUNAL REGIONAL ELEITORAL DO PARANÁ </v>
      </c>
      <c r="B1" s="605"/>
      <c r="C1" s="605"/>
      <c r="D1" s="605"/>
      <c r="E1" s="605"/>
      <c r="F1" s="605"/>
      <c r="G1" s="184"/>
      <c r="H1" s="185"/>
      <c r="I1" s="185"/>
      <c r="J1" s="185"/>
      <c r="K1" s="185"/>
      <c r="L1" s="185"/>
      <c r="M1" s="185"/>
      <c r="N1" s="185"/>
      <c r="O1" s="185"/>
      <c r="P1" s="185"/>
      <c r="Q1" s="185"/>
      <c r="R1" s="185"/>
      <c r="S1" s="185"/>
      <c r="T1" s="185"/>
      <c r="U1" s="185"/>
      <c r="V1" s="185"/>
      <c r="W1" s="185"/>
      <c r="X1" s="185"/>
      <c r="Y1" s="185"/>
      <c r="Z1" s="185"/>
    </row>
    <row r="2" spans="1:26" ht="12.75" customHeight="1">
      <c r="A2" s="664" t="str">
        <f>Resumo!A2</f>
        <v>Planilha de Custos e Formação de Preços - Estimativa TRE-PR</v>
      </c>
      <c r="B2" s="605"/>
      <c r="C2" s="605"/>
      <c r="D2" s="605"/>
      <c r="E2" s="605"/>
      <c r="F2" s="605"/>
      <c r="G2" s="186"/>
      <c r="H2" s="5"/>
      <c r="I2" s="5"/>
      <c r="J2" s="5"/>
      <c r="K2" s="5"/>
      <c r="L2" s="5"/>
      <c r="M2" s="5"/>
      <c r="N2" s="5"/>
      <c r="O2" s="5"/>
      <c r="P2" s="5"/>
      <c r="Q2" s="5"/>
      <c r="R2" s="5"/>
      <c r="S2" s="5"/>
      <c r="T2" s="5"/>
      <c r="U2" s="5"/>
      <c r="V2" s="5"/>
      <c r="W2" s="5"/>
      <c r="X2" s="5"/>
      <c r="Y2" s="5"/>
      <c r="Z2" s="5"/>
    </row>
    <row r="3" spans="1:26" ht="12.75" customHeight="1">
      <c r="A3" s="665" t="str">
        <f>Resumo!A3</f>
        <v>Postos de Serviços Da Capital - Limpeza, Copeiragem, Jardinagem, Recepcionista, Encarregado e Supervisor.</v>
      </c>
      <c r="B3" s="605"/>
      <c r="C3" s="605"/>
      <c r="D3" s="605"/>
      <c r="E3" s="605"/>
      <c r="F3" s="605"/>
      <c r="G3" s="60"/>
      <c r="H3" s="5"/>
      <c r="I3" s="5"/>
      <c r="J3" s="5"/>
      <c r="K3" s="5"/>
      <c r="L3" s="5"/>
      <c r="M3" s="5"/>
      <c r="N3" s="5"/>
      <c r="O3" s="5"/>
      <c r="P3" s="5"/>
      <c r="Q3" s="5"/>
      <c r="R3" s="5"/>
      <c r="S3" s="5"/>
      <c r="T3" s="5"/>
      <c r="U3" s="5"/>
      <c r="V3" s="5"/>
      <c r="W3" s="5"/>
      <c r="X3" s="5"/>
      <c r="Y3" s="5"/>
      <c r="Z3" s="5"/>
    </row>
    <row r="4" spans="1:26" ht="12.75" customHeight="1">
      <c r="A4" s="5"/>
      <c r="B4" s="5"/>
      <c r="C4" s="5"/>
      <c r="D4" s="5"/>
      <c r="E4" s="5"/>
      <c r="F4" s="5"/>
      <c r="G4" s="5"/>
      <c r="H4" s="5"/>
      <c r="I4" s="5"/>
      <c r="J4" s="5"/>
      <c r="K4" s="5"/>
      <c r="L4" s="5"/>
      <c r="M4" s="5"/>
      <c r="N4" s="5"/>
      <c r="O4" s="5"/>
      <c r="P4" s="5"/>
      <c r="Q4" s="5"/>
      <c r="R4" s="5"/>
      <c r="S4" s="5"/>
      <c r="T4" s="5"/>
      <c r="U4" s="5"/>
      <c r="V4" s="5"/>
      <c r="W4" s="5"/>
      <c r="X4" s="5"/>
      <c r="Y4" s="5"/>
      <c r="Z4" s="5"/>
    </row>
    <row r="5" spans="1:26" ht="12.75" customHeight="1">
      <c r="A5" s="5"/>
      <c r="B5" s="134"/>
      <c r="C5" s="134"/>
      <c r="D5" s="135"/>
      <c r="E5" s="46" t="str">
        <f>Resumo!R5</f>
        <v>PAD:</v>
      </c>
      <c r="F5" s="211" t="str">
        <f>Resumo!S5</f>
        <v>14903/2020</v>
      </c>
      <c r="G5" s="5"/>
      <c r="H5" s="5"/>
      <c r="I5" s="5"/>
      <c r="J5" s="5"/>
      <c r="K5" s="5"/>
      <c r="L5" s="5"/>
      <c r="M5" s="5"/>
      <c r="N5" s="5"/>
      <c r="O5" s="5"/>
      <c r="P5" s="5"/>
      <c r="Q5" s="5"/>
      <c r="R5" s="5"/>
      <c r="S5" s="5"/>
      <c r="T5" s="5"/>
      <c r="U5" s="5"/>
      <c r="V5" s="5"/>
      <c r="W5" s="5"/>
      <c r="X5" s="5"/>
      <c r="Y5" s="5"/>
      <c r="Z5" s="5"/>
    </row>
    <row r="6" spans="1:26" ht="12.75" customHeight="1">
      <c r="A6" s="5"/>
      <c r="B6" s="134"/>
      <c r="C6" s="134"/>
      <c r="D6" s="135"/>
      <c r="E6" s="46" t="str">
        <f>Resumo!R6</f>
        <v>Licitação:</v>
      </c>
      <c r="F6" s="211">
        <f>Resumo!S6</f>
        <v>0</v>
      </c>
      <c r="G6" s="5"/>
      <c r="H6" s="5"/>
      <c r="I6" s="5"/>
      <c r="J6" s="5"/>
      <c r="K6" s="5"/>
      <c r="L6" s="5"/>
      <c r="M6" s="5"/>
      <c r="N6" s="5"/>
      <c r="O6" s="5"/>
      <c r="P6" s="5"/>
      <c r="Q6" s="5"/>
      <c r="R6" s="5"/>
      <c r="S6" s="5"/>
      <c r="T6" s="5"/>
      <c r="U6" s="5"/>
      <c r="V6" s="5"/>
      <c r="W6" s="5"/>
      <c r="X6" s="5"/>
      <c r="Y6" s="5"/>
      <c r="Z6" s="5"/>
    </row>
    <row r="7" spans="1:26" ht="12.75" customHeight="1">
      <c r="A7" s="5"/>
      <c r="B7" s="135"/>
      <c r="C7" s="135"/>
      <c r="D7" s="136"/>
      <c r="E7" s="46" t="str">
        <f>Resumo!R7</f>
        <v>Data da Proposta:</v>
      </c>
      <c r="F7" s="211">
        <f>Resumo!S7</f>
        <v>0</v>
      </c>
      <c r="G7" s="5"/>
      <c r="H7" s="5"/>
      <c r="I7" s="5"/>
      <c r="J7" s="5"/>
      <c r="K7" s="5"/>
      <c r="L7" s="5"/>
      <c r="M7" s="5"/>
      <c r="N7" s="5"/>
      <c r="O7" s="5"/>
      <c r="P7" s="5"/>
      <c r="Q7" s="5"/>
      <c r="R7" s="5"/>
      <c r="S7" s="5"/>
      <c r="T7" s="5"/>
      <c r="U7" s="5"/>
      <c r="V7" s="5"/>
      <c r="W7" s="5"/>
      <c r="X7" s="5"/>
      <c r="Y7" s="5"/>
      <c r="Z7" s="5"/>
    </row>
    <row r="8" spans="1:26" ht="12.75" customHeight="1" thickBot="1">
      <c r="A8" s="5"/>
      <c r="B8" s="135"/>
      <c r="C8" s="135"/>
      <c r="D8" s="136"/>
      <c r="E8" s="60"/>
      <c r="F8" s="161"/>
      <c r="G8" s="5"/>
      <c r="H8" s="5"/>
      <c r="I8" s="5"/>
      <c r="J8" s="5"/>
      <c r="K8" s="5"/>
      <c r="L8" s="5"/>
      <c r="M8" s="5"/>
      <c r="N8" s="5"/>
      <c r="O8" s="5"/>
      <c r="P8" s="5"/>
      <c r="Q8" s="5"/>
      <c r="R8" s="5"/>
      <c r="S8" s="5"/>
      <c r="T8" s="5"/>
      <c r="U8" s="5"/>
      <c r="V8" s="5"/>
      <c r="W8" s="5"/>
      <c r="X8" s="5"/>
      <c r="Y8" s="5"/>
      <c r="Z8" s="5"/>
    </row>
    <row r="9" spans="1:26" ht="12.75" customHeight="1">
      <c r="A9" s="666" t="str">
        <f>Resumo!A9</f>
        <v xml:space="preserve">EMPRESA </v>
      </c>
      <c r="B9" s="616"/>
      <c r="C9" s="616"/>
      <c r="D9" s="616"/>
      <c r="E9" s="616"/>
      <c r="F9" s="616"/>
      <c r="G9" s="534"/>
      <c r="H9" s="5"/>
      <c r="I9" s="5"/>
      <c r="J9" s="5"/>
      <c r="K9" s="5"/>
      <c r="L9" s="5"/>
      <c r="M9" s="5"/>
      <c r="N9" s="5"/>
      <c r="O9" s="5"/>
      <c r="P9" s="5"/>
      <c r="Q9" s="5"/>
      <c r="R9" s="5"/>
      <c r="S9" s="5"/>
      <c r="T9" s="5"/>
      <c r="U9" s="5"/>
      <c r="V9" s="5"/>
      <c r="W9" s="5"/>
      <c r="X9" s="5"/>
      <c r="Y9" s="5"/>
      <c r="Z9" s="5"/>
    </row>
    <row r="10" spans="1:26" ht="12.75" customHeight="1" thickBot="1">
      <c r="A10" s="667" t="str">
        <f>Resumo!A10</f>
        <v>CNPJ</v>
      </c>
      <c r="B10" s="619"/>
      <c r="C10" s="619"/>
      <c r="D10" s="619"/>
      <c r="E10" s="619"/>
      <c r="F10" s="619"/>
      <c r="G10" s="535"/>
      <c r="H10" s="5"/>
      <c r="I10" s="5"/>
      <c r="J10" s="5"/>
      <c r="K10" s="5"/>
      <c r="L10" s="5"/>
      <c r="M10" s="5"/>
      <c r="N10" s="5"/>
      <c r="O10" s="5"/>
      <c r="P10" s="5"/>
      <c r="Q10" s="5"/>
      <c r="R10" s="5"/>
      <c r="S10" s="5"/>
      <c r="T10" s="5"/>
      <c r="U10" s="5"/>
      <c r="V10" s="5"/>
      <c r="W10" s="5"/>
      <c r="X10" s="5"/>
      <c r="Y10" s="5"/>
      <c r="Z10" s="5"/>
    </row>
    <row r="11" spans="1:26" ht="12.75" customHeight="1" thickBot="1">
      <c r="A11" s="5"/>
      <c r="B11" s="8"/>
      <c r="C11" s="8"/>
      <c r="D11" s="8"/>
      <c r="E11" s="8"/>
      <c r="F11" s="8"/>
      <c r="G11" s="5"/>
      <c r="H11" s="5"/>
      <c r="I11" s="5"/>
      <c r="J11" s="5"/>
      <c r="K11" s="5"/>
      <c r="L11" s="5"/>
      <c r="M11" s="5"/>
      <c r="N11" s="5"/>
      <c r="O11" s="5"/>
      <c r="P11" s="5"/>
      <c r="Q11" s="5"/>
      <c r="R11" s="5"/>
      <c r="S11" s="5"/>
      <c r="T11" s="5"/>
      <c r="U11" s="5"/>
      <c r="V11" s="5"/>
      <c r="W11" s="5"/>
      <c r="X11" s="5"/>
      <c r="Y11" s="5"/>
      <c r="Z11" s="5"/>
    </row>
    <row r="12" spans="1:26" ht="25.5" customHeight="1" thickBot="1">
      <c r="A12" s="680" t="s">
        <v>360</v>
      </c>
      <c r="B12" s="681"/>
      <c r="C12" s="681"/>
      <c r="D12" s="681"/>
      <c r="E12" s="681"/>
      <c r="F12" s="681"/>
      <c r="G12" s="567"/>
      <c r="H12" s="5"/>
      <c r="I12" s="5"/>
      <c r="J12" s="5"/>
      <c r="K12" s="5"/>
      <c r="L12" s="5"/>
      <c r="M12" s="5"/>
      <c r="N12" s="5"/>
      <c r="O12" s="5"/>
      <c r="P12" s="5"/>
      <c r="Q12" s="5"/>
      <c r="R12" s="5"/>
      <c r="S12" s="5"/>
      <c r="T12" s="5"/>
      <c r="U12" s="5"/>
      <c r="V12" s="5"/>
      <c r="W12" s="5"/>
      <c r="X12" s="5"/>
      <c r="Y12" s="5"/>
      <c r="Z12" s="5"/>
    </row>
    <row r="13" spans="1:26" ht="25.5" customHeight="1" thickBot="1">
      <c r="A13" s="465" t="s">
        <v>361</v>
      </c>
      <c r="B13" s="189"/>
      <c r="C13" s="189"/>
      <c r="D13" s="189"/>
      <c r="E13" s="425"/>
      <c r="F13" s="425"/>
      <c r="G13" s="163"/>
      <c r="H13" s="5"/>
      <c r="I13" s="5"/>
      <c r="J13" s="5"/>
      <c r="K13" s="5"/>
      <c r="L13" s="5"/>
      <c r="M13" s="5"/>
      <c r="N13" s="5"/>
      <c r="O13" s="5"/>
      <c r="P13" s="5"/>
      <c r="Q13" s="5"/>
      <c r="R13" s="5"/>
      <c r="S13" s="5"/>
      <c r="T13" s="5"/>
      <c r="U13" s="5"/>
      <c r="V13" s="5"/>
      <c r="W13" s="5"/>
      <c r="X13" s="5"/>
      <c r="Y13" s="5"/>
      <c r="Z13" s="5"/>
    </row>
    <row r="14" spans="1:26" ht="25.5" customHeight="1" thickTop="1">
      <c r="A14" s="564" t="s">
        <v>44</v>
      </c>
      <c r="B14" s="564" t="s">
        <v>202</v>
      </c>
      <c r="C14" s="564" t="s">
        <v>219</v>
      </c>
      <c r="D14" s="564" t="s">
        <v>262</v>
      </c>
      <c r="E14" s="565" t="s">
        <v>204</v>
      </c>
      <c r="F14" s="564" t="s">
        <v>263</v>
      </c>
      <c r="G14" s="5"/>
      <c r="H14" s="5"/>
      <c r="I14" s="5"/>
      <c r="J14" s="5"/>
      <c r="K14" s="5"/>
      <c r="L14" s="5"/>
      <c r="M14" s="5"/>
      <c r="N14" s="5"/>
      <c r="O14" s="5"/>
      <c r="P14" s="5"/>
      <c r="Q14" s="5"/>
      <c r="R14" s="5"/>
      <c r="S14" s="5"/>
      <c r="T14" s="5"/>
      <c r="U14" s="5"/>
      <c r="V14" s="5"/>
      <c r="W14" s="5"/>
      <c r="X14" s="5"/>
      <c r="Y14" s="5"/>
      <c r="Z14" s="5"/>
    </row>
    <row r="15" spans="1:26" ht="25.5">
      <c r="A15" s="560">
        <v>1</v>
      </c>
      <c r="B15" s="566" t="s">
        <v>362</v>
      </c>
      <c r="C15" s="561" t="s">
        <v>217</v>
      </c>
      <c r="D15" s="560">
        <v>64</v>
      </c>
      <c r="E15" s="562"/>
      <c r="F15" s="563">
        <f>Tabela10[[#This Row],[Valor Unitário]]*Tabela10[[#This Row],[Quantidade]]</f>
        <v>0</v>
      </c>
      <c r="G15" s="5"/>
      <c r="H15" s="5"/>
      <c r="I15" s="5"/>
      <c r="J15" s="5"/>
      <c r="K15" s="5"/>
      <c r="L15" s="5"/>
      <c r="M15" s="5"/>
      <c r="N15" s="5"/>
      <c r="O15" s="5"/>
      <c r="P15" s="5"/>
      <c r="Q15" s="5"/>
      <c r="R15" s="5"/>
      <c r="S15" s="5"/>
      <c r="T15" s="5"/>
      <c r="U15" s="5"/>
      <c r="V15" s="5"/>
      <c r="W15" s="5"/>
      <c r="X15" s="5"/>
      <c r="Y15" s="5"/>
      <c r="Z15" s="5"/>
    </row>
    <row r="16" spans="1:26" ht="38.25">
      <c r="A16" s="498">
        <f t="shared" ref="A16:A22" si="0">A15+1</f>
        <v>2</v>
      </c>
      <c r="B16" s="434" t="s">
        <v>363</v>
      </c>
      <c r="C16" s="435" t="s">
        <v>283</v>
      </c>
      <c r="D16" s="436">
        <v>65</v>
      </c>
      <c r="E16" s="440"/>
      <c r="F16" s="438">
        <f>Tabela10[[#This Row],[Valor Unitário]]*Tabela10[[#This Row],[Quantidade]]</f>
        <v>0</v>
      </c>
      <c r="G16" s="5"/>
      <c r="H16" s="5"/>
      <c r="I16" s="5"/>
      <c r="J16" s="5"/>
      <c r="K16" s="5"/>
      <c r="L16" s="5"/>
      <c r="M16" s="5"/>
      <c r="N16" s="5"/>
      <c r="O16" s="5"/>
      <c r="P16" s="5"/>
      <c r="Q16" s="5"/>
      <c r="R16" s="5"/>
      <c r="S16" s="5"/>
      <c r="T16" s="5"/>
      <c r="U16" s="5"/>
      <c r="V16" s="5"/>
      <c r="W16" s="5"/>
      <c r="X16" s="5"/>
      <c r="Y16" s="5"/>
      <c r="Z16" s="5"/>
    </row>
    <row r="17" spans="1:26" ht="51">
      <c r="A17" s="414">
        <f t="shared" si="0"/>
        <v>3</v>
      </c>
      <c r="B17" s="415" t="s">
        <v>364</v>
      </c>
      <c r="C17" s="416" t="s">
        <v>287</v>
      </c>
      <c r="D17" s="417">
        <v>25</v>
      </c>
      <c r="E17" s="426"/>
      <c r="F17" s="423">
        <f>Tabela10[[#This Row],[Valor Unitário]]*Tabela10[[#This Row],[Quantidade]]</f>
        <v>0</v>
      </c>
      <c r="G17" s="5"/>
      <c r="H17" s="5"/>
      <c r="I17" s="5"/>
      <c r="J17" s="5"/>
      <c r="K17" s="5"/>
      <c r="L17" s="5"/>
      <c r="M17" s="5"/>
      <c r="N17" s="5"/>
      <c r="O17" s="5"/>
      <c r="P17" s="5"/>
      <c r="Q17" s="5"/>
      <c r="R17" s="5"/>
      <c r="S17" s="5"/>
      <c r="T17" s="5"/>
      <c r="U17" s="5"/>
      <c r="V17" s="5"/>
      <c r="W17" s="5"/>
      <c r="X17" s="5"/>
      <c r="Y17" s="5"/>
      <c r="Z17" s="5"/>
    </row>
    <row r="18" spans="1:26" ht="25.5">
      <c r="A18" s="419">
        <f t="shared" si="0"/>
        <v>4</v>
      </c>
      <c r="B18" s="415" t="s">
        <v>365</v>
      </c>
      <c r="C18" s="420" t="s">
        <v>287</v>
      </c>
      <c r="D18" s="417">
        <v>500</v>
      </c>
      <c r="E18" s="426"/>
      <c r="F18" s="423">
        <f>Tabela10[[#This Row],[Valor Unitário]]*Tabela10[[#This Row],[Quantidade]]</f>
        <v>0</v>
      </c>
      <c r="G18" s="5"/>
      <c r="H18" s="5"/>
      <c r="I18" s="5"/>
      <c r="J18" s="5"/>
      <c r="K18" s="5"/>
      <c r="L18" s="5"/>
      <c r="M18" s="5"/>
      <c r="N18" s="5"/>
      <c r="O18" s="5"/>
      <c r="P18" s="5"/>
      <c r="Q18" s="5"/>
      <c r="R18" s="5"/>
      <c r="S18" s="5"/>
      <c r="T18" s="5"/>
      <c r="U18" s="5"/>
      <c r="V18" s="5"/>
      <c r="W18" s="5"/>
      <c r="X18" s="5"/>
      <c r="Y18" s="5"/>
      <c r="Z18" s="5"/>
    </row>
    <row r="19" spans="1:26" s="548" customFormat="1" ht="25.5">
      <c r="A19" s="549">
        <f t="shared" si="0"/>
        <v>5</v>
      </c>
      <c r="B19" s="550" t="s">
        <v>366</v>
      </c>
      <c r="C19" s="551" t="s">
        <v>219</v>
      </c>
      <c r="D19" s="552">
        <v>1</v>
      </c>
      <c r="E19" s="554"/>
      <c r="F19" s="553">
        <f>Tabela10[[#This Row],[Valor Unitário]]*Tabela10[[#This Row],[Quantidade]]</f>
        <v>0</v>
      </c>
      <c r="G19" s="547"/>
      <c r="H19" s="547"/>
      <c r="I19" s="547"/>
      <c r="J19" s="547"/>
      <c r="K19" s="547"/>
      <c r="L19" s="547"/>
      <c r="M19" s="547"/>
      <c r="N19" s="547"/>
      <c r="O19" s="547"/>
      <c r="P19" s="547"/>
      <c r="Q19" s="547"/>
      <c r="R19" s="547"/>
      <c r="S19" s="547"/>
      <c r="T19" s="547"/>
      <c r="U19" s="547"/>
      <c r="V19" s="547"/>
      <c r="W19" s="547"/>
      <c r="X19" s="547"/>
      <c r="Y19" s="547"/>
      <c r="Z19" s="547"/>
    </row>
    <row r="20" spans="1:26" ht="38.25">
      <c r="A20" s="419">
        <f t="shared" si="0"/>
        <v>6</v>
      </c>
      <c r="B20" s="415" t="s">
        <v>367</v>
      </c>
      <c r="C20" s="416" t="s">
        <v>287</v>
      </c>
      <c r="D20" s="417">
        <v>14</v>
      </c>
      <c r="E20" s="426"/>
      <c r="F20" s="423">
        <f>Tabela10[[#This Row],[Valor Unitário]]*Tabela10[[#This Row],[Quantidade]]</f>
        <v>0</v>
      </c>
      <c r="G20" s="5"/>
      <c r="H20" s="5"/>
      <c r="I20" s="5"/>
      <c r="J20" s="5"/>
      <c r="K20" s="5"/>
      <c r="L20" s="5"/>
      <c r="M20" s="5"/>
      <c r="N20" s="5"/>
      <c r="O20" s="5"/>
      <c r="P20" s="5"/>
      <c r="Q20" s="5"/>
      <c r="R20" s="5"/>
      <c r="S20" s="5"/>
      <c r="T20" s="5"/>
      <c r="U20" s="5"/>
      <c r="V20" s="5"/>
      <c r="W20" s="5"/>
      <c r="X20" s="5"/>
      <c r="Y20" s="5"/>
      <c r="Z20" s="5"/>
    </row>
    <row r="21" spans="1:26" s="311" customFormat="1" ht="38.25">
      <c r="A21" s="419">
        <f t="shared" si="0"/>
        <v>7</v>
      </c>
      <c r="B21" s="586" t="s">
        <v>368</v>
      </c>
      <c r="C21" s="587" t="s">
        <v>283</v>
      </c>
      <c r="D21" s="587">
        <v>50</v>
      </c>
      <c r="E21" s="558"/>
      <c r="F21" s="553">
        <f>Tabela10[[#This Row],[Valor Unitário]]*Tabela10[[#This Row],[Quantidade]]</f>
        <v>0</v>
      </c>
      <c r="G21" s="547"/>
      <c r="H21" s="48"/>
      <c r="I21" s="48"/>
      <c r="J21" s="48"/>
      <c r="K21" s="48"/>
      <c r="L21" s="48"/>
      <c r="M21" s="48"/>
      <c r="N21" s="48"/>
      <c r="O21" s="48"/>
      <c r="P21" s="48"/>
      <c r="Q21" s="48"/>
      <c r="R21" s="48"/>
      <c r="S21" s="48"/>
      <c r="T21" s="48"/>
      <c r="U21" s="48"/>
      <c r="V21" s="48"/>
      <c r="W21" s="48"/>
      <c r="X21" s="48"/>
      <c r="Y21" s="48"/>
      <c r="Z21" s="48"/>
    </row>
    <row r="22" spans="1:26" ht="38.25">
      <c r="A22" s="419">
        <f t="shared" si="0"/>
        <v>8</v>
      </c>
      <c r="B22" s="415" t="s">
        <v>369</v>
      </c>
      <c r="C22" s="420" t="s">
        <v>265</v>
      </c>
      <c r="D22" s="417">
        <v>3</v>
      </c>
      <c r="E22" s="426"/>
      <c r="F22" s="423">
        <f>Tabela10[[#This Row],[Valor Unitário]]*Tabela10[[#This Row],[Quantidade]]</f>
        <v>0</v>
      </c>
      <c r="G22" s="5"/>
      <c r="H22" s="5"/>
      <c r="I22" s="5"/>
      <c r="J22" s="5"/>
      <c r="K22" s="5"/>
      <c r="L22" s="5"/>
      <c r="M22" s="5"/>
      <c r="N22" s="5"/>
      <c r="O22" s="5"/>
      <c r="P22" s="5"/>
      <c r="Q22" s="5"/>
      <c r="R22" s="5"/>
      <c r="S22" s="5"/>
      <c r="T22" s="5"/>
      <c r="U22" s="5"/>
      <c r="V22" s="5"/>
      <c r="W22" s="5"/>
      <c r="X22" s="5"/>
      <c r="Y22" s="5"/>
      <c r="Z22" s="5"/>
    </row>
    <row r="23" spans="1:26" ht="38.25">
      <c r="A23" s="414">
        <f t="shared" ref="A23:A28" si="1">A22+1</f>
        <v>9</v>
      </c>
      <c r="B23" s="415" t="s">
        <v>370</v>
      </c>
      <c r="C23" s="416" t="s">
        <v>287</v>
      </c>
      <c r="D23" s="417">
        <v>24</v>
      </c>
      <c r="E23" s="426"/>
      <c r="F23" s="423">
        <f>Tabela10[[#This Row],[Valor Unitário]]*Tabela10[[#This Row],[Quantidade]]</f>
        <v>0</v>
      </c>
      <c r="G23" s="5"/>
      <c r="H23" s="5"/>
      <c r="I23" s="5"/>
      <c r="J23" s="5"/>
      <c r="K23" s="5"/>
      <c r="L23" s="5"/>
      <c r="M23" s="5"/>
      <c r="N23" s="5"/>
      <c r="O23" s="5"/>
      <c r="P23" s="5"/>
      <c r="Q23" s="5"/>
      <c r="R23" s="5"/>
      <c r="S23" s="5"/>
      <c r="T23" s="5"/>
      <c r="U23" s="5"/>
      <c r="V23" s="5"/>
      <c r="W23" s="5"/>
      <c r="X23" s="5"/>
      <c r="Y23" s="5"/>
      <c r="Z23" s="5"/>
    </row>
    <row r="24" spans="1:26" ht="51">
      <c r="A24" s="419">
        <f t="shared" si="1"/>
        <v>10</v>
      </c>
      <c r="B24" s="415" t="s">
        <v>371</v>
      </c>
      <c r="C24" s="420" t="s">
        <v>287</v>
      </c>
      <c r="D24" s="417">
        <v>6</v>
      </c>
      <c r="E24" s="426"/>
      <c r="F24" s="423">
        <f>Tabela10[[#This Row],[Valor Unitário]]*Tabela10[[#This Row],[Quantidade]]</f>
        <v>0</v>
      </c>
      <c r="G24" s="5"/>
      <c r="H24" s="5"/>
      <c r="I24" s="5"/>
      <c r="J24" s="5"/>
      <c r="K24" s="5"/>
      <c r="L24" s="5"/>
      <c r="M24" s="5"/>
      <c r="N24" s="5"/>
      <c r="O24" s="5"/>
      <c r="P24" s="5"/>
      <c r="Q24" s="5"/>
      <c r="R24" s="5"/>
      <c r="S24" s="5"/>
      <c r="T24" s="5"/>
      <c r="U24" s="5"/>
      <c r="V24" s="5"/>
      <c r="W24" s="5"/>
      <c r="X24" s="5"/>
      <c r="Y24" s="5"/>
      <c r="Z24" s="5"/>
    </row>
    <row r="25" spans="1:26" ht="38.25">
      <c r="A25" s="421">
        <f t="shared" si="1"/>
        <v>11</v>
      </c>
      <c r="B25" s="415" t="s">
        <v>372</v>
      </c>
      <c r="C25" s="416" t="s">
        <v>287</v>
      </c>
      <c r="D25" s="417">
        <v>53</v>
      </c>
      <c r="E25" s="426"/>
      <c r="F25" s="423">
        <f>Tabela10[[#This Row],[Valor Unitário]]*Tabela10[[#This Row],[Quantidade]]</f>
        <v>0</v>
      </c>
      <c r="G25" s="5"/>
      <c r="H25" s="5"/>
      <c r="I25" s="5"/>
      <c r="J25" s="5"/>
      <c r="K25" s="5"/>
      <c r="L25" s="5"/>
      <c r="M25" s="5"/>
      <c r="N25" s="5"/>
      <c r="O25" s="5"/>
      <c r="P25" s="5"/>
      <c r="Q25" s="5"/>
      <c r="R25" s="5"/>
      <c r="S25" s="5"/>
      <c r="T25" s="5"/>
      <c r="U25" s="5"/>
      <c r="V25" s="5"/>
      <c r="W25" s="5"/>
      <c r="X25" s="5"/>
      <c r="Y25" s="5"/>
      <c r="Z25" s="5"/>
    </row>
    <row r="26" spans="1:26" ht="38.25">
      <c r="A26" s="381">
        <f t="shared" si="1"/>
        <v>12</v>
      </c>
      <c r="B26" s="310" t="s">
        <v>373</v>
      </c>
      <c r="C26" s="420" t="s">
        <v>217</v>
      </c>
      <c r="D26" s="417">
        <v>14</v>
      </c>
      <c r="E26" s="426"/>
      <c r="F26" s="423">
        <f>Tabela10[[#This Row],[Valor Unitário]]*Tabela10[[#This Row],[Quantidade]]</f>
        <v>0</v>
      </c>
      <c r="G26" s="5"/>
      <c r="H26" s="5"/>
      <c r="I26" s="5"/>
      <c r="J26" s="5"/>
      <c r="K26" s="5"/>
      <c r="L26" s="5"/>
      <c r="M26" s="5"/>
      <c r="N26" s="5"/>
      <c r="O26" s="5"/>
      <c r="P26" s="5"/>
      <c r="Q26" s="5"/>
      <c r="R26" s="5"/>
      <c r="S26" s="5"/>
      <c r="T26" s="5"/>
      <c r="U26" s="5"/>
      <c r="V26" s="5"/>
      <c r="W26" s="5"/>
      <c r="X26" s="5"/>
      <c r="Y26" s="5"/>
      <c r="Z26" s="5"/>
    </row>
    <row r="27" spans="1:26" s="311" customFormat="1" ht="20.25" customHeight="1">
      <c r="A27" s="381">
        <f t="shared" si="1"/>
        <v>13</v>
      </c>
      <c r="B27" s="555" t="s">
        <v>576</v>
      </c>
      <c r="C27" s="556" t="s">
        <v>283</v>
      </c>
      <c r="D27" s="557">
        <v>1</v>
      </c>
      <c r="E27" s="558"/>
      <c r="F27" s="553">
        <f>Tabela10[[#This Row],[Valor Unitário]]*Tabela10[[#This Row],[Quantidade]]</f>
        <v>0</v>
      </c>
      <c r="G27" s="48"/>
      <c r="H27" s="48"/>
      <c r="I27" s="48"/>
      <c r="J27" s="48"/>
      <c r="K27" s="48"/>
      <c r="L27" s="48"/>
      <c r="M27" s="48"/>
      <c r="N27" s="48"/>
      <c r="O27" s="48"/>
      <c r="P27" s="48"/>
      <c r="Q27" s="48"/>
      <c r="R27" s="48"/>
      <c r="S27" s="48"/>
      <c r="T27" s="48"/>
      <c r="U27" s="48"/>
      <c r="V27" s="48"/>
      <c r="W27" s="48"/>
      <c r="X27" s="48"/>
      <c r="Y27" s="48"/>
      <c r="Z27" s="48"/>
    </row>
    <row r="28" spans="1:26" ht="39" thickBot="1">
      <c r="A28" s="381">
        <f t="shared" si="1"/>
        <v>14</v>
      </c>
      <c r="B28" s="422" t="s">
        <v>374</v>
      </c>
      <c r="C28" s="416" t="s">
        <v>265</v>
      </c>
      <c r="D28" s="417">
        <v>7</v>
      </c>
      <c r="E28" s="426"/>
      <c r="F28" s="424">
        <f>Tabela10[[#This Row],[Valor Unitário]]*Tabela10[[#This Row],[Quantidade]]</f>
        <v>0</v>
      </c>
      <c r="G28" s="5"/>
      <c r="H28" s="5"/>
      <c r="I28" s="5"/>
      <c r="J28" s="5"/>
      <c r="K28" s="5"/>
      <c r="L28" s="5"/>
      <c r="M28" s="5"/>
      <c r="N28" s="5"/>
      <c r="O28" s="5"/>
      <c r="P28" s="5"/>
      <c r="Q28" s="5"/>
      <c r="R28" s="5"/>
      <c r="S28" s="5"/>
      <c r="T28" s="5"/>
      <c r="U28" s="5"/>
      <c r="V28" s="5"/>
      <c r="W28" s="5"/>
      <c r="X28" s="5"/>
      <c r="Y28" s="5"/>
      <c r="Z28" s="5"/>
    </row>
    <row r="29" spans="1:26" ht="13.5" thickBot="1">
      <c r="A29" s="57"/>
      <c r="B29" s="5"/>
      <c r="C29" s="5"/>
      <c r="D29" s="5"/>
      <c r="E29" s="35" t="s">
        <v>316</v>
      </c>
      <c r="F29" s="326">
        <f>SUM(F15:F28)</f>
        <v>0</v>
      </c>
      <c r="G29" s="5"/>
      <c r="H29" s="5"/>
      <c r="I29" s="5"/>
      <c r="J29" s="5"/>
      <c r="K29" s="5"/>
      <c r="L29" s="5"/>
      <c r="M29" s="5"/>
      <c r="N29" s="5"/>
      <c r="O29" s="5"/>
      <c r="P29" s="5"/>
      <c r="Q29" s="5"/>
      <c r="R29" s="5"/>
      <c r="S29" s="5"/>
      <c r="T29" s="5"/>
      <c r="U29" s="5"/>
      <c r="V29" s="5"/>
      <c r="W29" s="5"/>
      <c r="X29" s="5"/>
      <c r="Y29" s="5"/>
      <c r="Z29" s="5"/>
    </row>
    <row r="30" spans="1:26" ht="12.75">
      <c r="A30" s="57"/>
      <c r="B30" s="5"/>
      <c r="C30" s="5"/>
      <c r="D30" s="5"/>
      <c r="E30" s="315"/>
      <c r="F30" s="559"/>
      <c r="G30" s="5"/>
      <c r="H30" s="5"/>
      <c r="I30" s="5"/>
      <c r="J30" s="5"/>
      <c r="K30" s="5"/>
      <c r="L30" s="5"/>
      <c r="M30" s="5"/>
      <c r="N30" s="5"/>
      <c r="O30" s="5"/>
      <c r="P30" s="5"/>
      <c r="Q30" s="5"/>
      <c r="R30" s="5"/>
      <c r="S30" s="5"/>
      <c r="T30" s="5"/>
      <c r="U30" s="5"/>
      <c r="V30" s="5"/>
      <c r="W30" s="5"/>
      <c r="X30" s="5"/>
      <c r="Y30" s="5"/>
      <c r="Z30" s="5"/>
    </row>
    <row r="31" spans="1:26" ht="16.5" thickBot="1">
      <c r="A31" s="568" t="s">
        <v>546</v>
      </c>
      <c r="B31" s="350"/>
      <c r="C31" s="350"/>
      <c r="D31" s="350"/>
      <c r="E31" s="678"/>
      <c r="F31" s="679"/>
      <c r="G31" s="163"/>
      <c r="H31" s="5"/>
      <c r="I31" s="5"/>
      <c r="J31" s="5"/>
      <c r="K31" s="5"/>
      <c r="L31" s="5"/>
      <c r="M31" s="5"/>
      <c r="N31" s="5"/>
      <c r="O31" s="5"/>
      <c r="P31" s="5"/>
      <c r="Q31" s="5"/>
      <c r="R31" s="5"/>
      <c r="S31" s="5"/>
      <c r="T31" s="5"/>
      <c r="U31" s="5"/>
      <c r="V31" s="5"/>
      <c r="W31" s="5"/>
      <c r="X31" s="5"/>
      <c r="Y31" s="5"/>
      <c r="Z31" s="5"/>
    </row>
    <row r="32" spans="1:26" ht="13.5" thickTop="1">
      <c r="A32" s="439" t="s">
        <v>44</v>
      </c>
      <c r="B32" s="439" t="s">
        <v>202</v>
      </c>
      <c r="C32" s="439" t="s">
        <v>219</v>
      </c>
      <c r="D32" s="439" t="s">
        <v>262</v>
      </c>
      <c r="E32" s="408" t="s">
        <v>204</v>
      </c>
      <c r="F32" s="407" t="s">
        <v>548</v>
      </c>
      <c r="G32" s="5"/>
      <c r="H32" s="5"/>
      <c r="I32" s="5"/>
      <c r="J32" s="5"/>
      <c r="K32" s="5"/>
      <c r="L32" s="5"/>
      <c r="M32" s="5"/>
      <c r="N32" s="5"/>
      <c r="O32" s="5"/>
      <c r="P32" s="5"/>
      <c r="Q32" s="5"/>
      <c r="R32" s="5"/>
      <c r="S32" s="5"/>
      <c r="T32" s="5"/>
      <c r="U32" s="5"/>
      <c r="V32" s="5"/>
      <c r="W32" s="5"/>
      <c r="X32" s="5"/>
      <c r="Y32" s="5"/>
      <c r="Z32" s="5"/>
    </row>
    <row r="33" spans="1:26" ht="63.75">
      <c r="A33" s="433">
        <v>1</v>
      </c>
      <c r="B33" s="434" t="s">
        <v>375</v>
      </c>
      <c r="C33" s="435" t="s">
        <v>219</v>
      </c>
      <c r="D33" s="436">
        <v>15</v>
      </c>
      <c r="E33" s="440"/>
      <c r="F33" s="438">
        <f>ROUND((D33*E33),2)</f>
        <v>0</v>
      </c>
      <c r="G33" s="5"/>
      <c r="H33" s="5"/>
      <c r="I33" s="5"/>
      <c r="J33" s="5"/>
      <c r="K33" s="5"/>
      <c r="L33" s="5"/>
      <c r="M33" s="5"/>
      <c r="N33" s="5"/>
      <c r="O33" s="5"/>
      <c r="P33" s="5"/>
      <c r="Q33" s="5"/>
      <c r="R33" s="5"/>
      <c r="S33" s="5"/>
      <c r="T33" s="5"/>
      <c r="U33" s="5"/>
      <c r="V33" s="5"/>
      <c r="W33" s="5"/>
      <c r="X33" s="5"/>
      <c r="Y33" s="5"/>
      <c r="Z33" s="5"/>
    </row>
    <row r="34" spans="1:26" ht="25.5">
      <c r="A34" s="428">
        <f>A33+1</f>
        <v>2</v>
      </c>
      <c r="B34" s="415" t="s">
        <v>376</v>
      </c>
      <c r="C34" s="416" t="s">
        <v>287</v>
      </c>
      <c r="D34" s="417">
        <v>3</v>
      </c>
      <c r="E34" s="426"/>
      <c r="F34" s="423">
        <f t="shared" ref="F34:F37" si="2">ROUND((D34*E34),2)</f>
        <v>0</v>
      </c>
      <c r="G34" s="5"/>
      <c r="H34" s="5"/>
      <c r="I34" s="5"/>
      <c r="J34" s="5"/>
      <c r="K34" s="5"/>
      <c r="L34" s="5"/>
      <c r="M34" s="5"/>
      <c r="N34" s="5"/>
      <c r="O34" s="5"/>
      <c r="P34" s="5"/>
      <c r="Q34" s="5"/>
      <c r="R34" s="5"/>
      <c r="S34" s="5"/>
      <c r="T34" s="5"/>
      <c r="U34" s="5"/>
      <c r="V34" s="5"/>
      <c r="W34" s="5"/>
      <c r="X34" s="5"/>
      <c r="Y34" s="5"/>
      <c r="Z34" s="5"/>
    </row>
    <row r="35" spans="1:26" ht="25.5">
      <c r="A35" s="428">
        <f t="shared" ref="A35:A37" si="3">A34+1</f>
        <v>3</v>
      </c>
      <c r="B35" s="415" t="s">
        <v>377</v>
      </c>
      <c r="C35" s="420" t="s">
        <v>219</v>
      </c>
      <c r="D35" s="417">
        <v>50</v>
      </c>
      <c r="E35" s="426"/>
      <c r="F35" s="423">
        <f t="shared" si="2"/>
        <v>0</v>
      </c>
      <c r="G35" s="5"/>
      <c r="H35" s="5"/>
      <c r="I35" s="5"/>
      <c r="J35" s="5"/>
      <c r="K35" s="5"/>
      <c r="L35" s="5"/>
      <c r="M35" s="5"/>
      <c r="N35" s="5"/>
      <c r="O35" s="5"/>
      <c r="P35" s="5"/>
      <c r="Q35" s="5"/>
      <c r="R35" s="5"/>
      <c r="S35" s="5"/>
      <c r="T35" s="5"/>
      <c r="U35" s="5"/>
      <c r="V35" s="5"/>
      <c r="W35" s="5"/>
      <c r="X35" s="5"/>
      <c r="Y35" s="5"/>
      <c r="Z35" s="5"/>
    </row>
    <row r="36" spans="1:26" ht="51">
      <c r="A36" s="428">
        <f t="shared" si="3"/>
        <v>4</v>
      </c>
      <c r="B36" s="415" t="s">
        <v>378</v>
      </c>
      <c r="C36" s="416" t="s">
        <v>379</v>
      </c>
      <c r="D36" s="417">
        <v>2</v>
      </c>
      <c r="E36" s="441"/>
      <c r="F36" s="423">
        <f t="shared" si="2"/>
        <v>0</v>
      </c>
      <c r="G36" s="5"/>
      <c r="H36" s="5"/>
      <c r="I36" s="5"/>
      <c r="J36" s="5"/>
      <c r="K36" s="5"/>
      <c r="L36" s="5"/>
      <c r="M36" s="5"/>
      <c r="N36" s="5"/>
      <c r="O36" s="5"/>
      <c r="P36" s="5"/>
      <c r="Q36" s="5"/>
      <c r="R36" s="5"/>
      <c r="S36" s="5"/>
      <c r="T36" s="5"/>
      <c r="U36" s="5"/>
      <c r="V36" s="5"/>
      <c r="W36" s="5"/>
      <c r="X36" s="5"/>
      <c r="Y36" s="5"/>
      <c r="Z36" s="5"/>
    </row>
    <row r="37" spans="1:26" ht="25.5">
      <c r="A37" s="429">
        <f t="shared" si="3"/>
        <v>5</v>
      </c>
      <c r="B37" s="430" t="s">
        <v>380</v>
      </c>
      <c r="C37" s="431" t="s">
        <v>219</v>
      </c>
      <c r="D37" s="432">
        <v>3</v>
      </c>
      <c r="E37" s="442"/>
      <c r="F37" s="424">
        <f t="shared" si="2"/>
        <v>0</v>
      </c>
      <c r="G37" s="5"/>
      <c r="H37" s="5"/>
      <c r="I37" s="5"/>
      <c r="J37" s="5"/>
      <c r="K37" s="5"/>
      <c r="L37" s="5"/>
      <c r="M37" s="5"/>
      <c r="N37" s="5"/>
      <c r="O37" s="5"/>
      <c r="P37" s="5"/>
      <c r="Q37" s="5"/>
      <c r="R37" s="5"/>
      <c r="S37" s="5"/>
      <c r="T37" s="5"/>
      <c r="U37" s="5"/>
      <c r="V37" s="5"/>
      <c r="W37" s="5"/>
      <c r="X37" s="5"/>
      <c r="Y37" s="5"/>
      <c r="Z37" s="5"/>
    </row>
    <row r="38" spans="1:26" ht="12.75">
      <c r="A38" s="57"/>
      <c r="B38" s="5"/>
      <c r="C38" s="5"/>
      <c r="D38" s="5"/>
      <c r="E38" s="17" t="s">
        <v>547</v>
      </c>
      <c r="F38" s="217">
        <f>SUM(F33:F37)</f>
        <v>0</v>
      </c>
      <c r="G38" s="5"/>
      <c r="H38" s="5"/>
      <c r="I38" s="5"/>
      <c r="J38" s="5"/>
      <c r="K38" s="5"/>
      <c r="L38" s="5"/>
      <c r="M38" s="5"/>
      <c r="N38" s="5"/>
      <c r="O38" s="5"/>
      <c r="P38" s="5"/>
      <c r="Q38" s="5"/>
      <c r="R38" s="5"/>
      <c r="S38" s="5"/>
      <c r="T38" s="5"/>
      <c r="U38" s="5"/>
      <c r="V38" s="5"/>
      <c r="W38" s="5"/>
      <c r="X38" s="5"/>
      <c r="Y38" s="5"/>
      <c r="Z38" s="5"/>
    </row>
    <row r="39" spans="1:26" ht="13.5" thickBot="1">
      <c r="A39" s="57"/>
      <c r="B39" s="5"/>
      <c r="C39" s="5"/>
      <c r="D39" s="5"/>
      <c r="E39" s="5"/>
      <c r="F39" s="203"/>
      <c r="G39" s="5"/>
      <c r="H39" s="5"/>
      <c r="I39" s="5"/>
      <c r="J39" s="5"/>
      <c r="K39" s="5"/>
      <c r="L39" s="5"/>
      <c r="M39" s="5"/>
      <c r="N39" s="5"/>
      <c r="O39" s="5"/>
      <c r="P39" s="5"/>
      <c r="Q39" s="5"/>
      <c r="R39" s="5"/>
      <c r="S39" s="5"/>
      <c r="T39" s="5"/>
      <c r="U39" s="5"/>
      <c r="V39" s="5"/>
      <c r="W39" s="5"/>
      <c r="X39" s="5"/>
      <c r="Y39" s="5"/>
      <c r="Z39" s="5"/>
    </row>
    <row r="40" spans="1:26" ht="13.5" thickBot="1">
      <c r="A40" s="57"/>
      <c r="B40" s="5"/>
      <c r="C40" s="5"/>
      <c r="D40" s="5"/>
      <c r="E40" s="35" t="s">
        <v>263</v>
      </c>
      <c r="F40" s="158">
        <f>F38*3/30</f>
        <v>0</v>
      </c>
      <c r="G40" s="5"/>
      <c r="H40" s="5"/>
      <c r="I40" s="5"/>
      <c r="J40" s="5"/>
      <c r="K40" s="5"/>
      <c r="L40" s="5"/>
      <c r="M40" s="5"/>
      <c r="N40" s="5"/>
      <c r="O40" s="5"/>
      <c r="P40" s="5"/>
      <c r="Q40" s="5"/>
      <c r="R40" s="5"/>
      <c r="S40" s="5"/>
      <c r="T40" s="5"/>
      <c r="U40" s="5"/>
      <c r="V40" s="5"/>
      <c r="W40" s="5"/>
      <c r="X40" s="5"/>
      <c r="Y40" s="5"/>
      <c r="Z40" s="5"/>
    </row>
    <row r="41" spans="1:26" ht="13.5" thickBot="1"/>
    <row r="42" spans="1:26" ht="16.5" thickBot="1">
      <c r="E42" s="209" t="s">
        <v>381</v>
      </c>
      <c r="F42" s="218">
        <f>F40+F29</f>
        <v>0</v>
      </c>
    </row>
    <row r="43" spans="1:26" ht="12.75"/>
    <row r="44" spans="1:26" ht="12.75"/>
    <row r="45" spans="1:26" ht="12.75"/>
    <row r="46" spans="1:26" ht="12.75"/>
    <row r="47" spans="1:26" ht="12.75"/>
    <row r="48" spans="1:26" ht="12.75"/>
    <row r="49" ht="12.75"/>
    <row r="50" ht="12.75"/>
    <row r="51" ht="12.75"/>
    <row r="52" ht="12.75"/>
    <row r="53" ht="12.75"/>
    <row r="54" ht="12.75"/>
    <row r="55" ht="12.75"/>
    <row r="56" ht="12.75"/>
    <row r="57" ht="12.75"/>
    <row r="58" ht="12.75"/>
    <row r="59" ht="12.75"/>
    <row r="60" ht="12.75"/>
    <row r="61" ht="12.75"/>
    <row r="62" ht="12.75"/>
    <row r="63" ht="12.75"/>
    <row r="64" ht="12.75"/>
    <row r="65" ht="12.75"/>
    <row r="66" ht="12.75"/>
    <row r="67" ht="12.75"/>
    <row r="68" ht="12.75"/>
    <row r="69" ht="12.75"/>
    <row r="70" ht="12.75"/>
    <row r="71" ht="12.75"/>
    <row r="72" ht="12.75"/>
    <row r="73" ht="12.75"/>
    <row r="74" ht="12.75"/>
    <row r="75" ht="12.75"/>
    <row r="76" ht="12.75"/>
    <row r="77" ht="12.75"/>
    <row r="78" ht="12.75"/>
    <row r="79" ht="12.75"/>
    <row r="80" ht="12.75"/>
    <row r="81" spans="1:26" ht="12.7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row r="244" spans="1:26" ht="12.75"/>
    <row r="245" spans="1:26" ht="12.75"/>
    <row r="246" spans="1:26" ht="12.75"/>
    <row r="247" spans="1:26" ht="12.75"/>
    <row r="248" spans="1:26" ht="12.75"/>
    <row r="249" spans="1:26" ht="12.75"/>
    <row r="250" spans="1:26" ht="12.75"/>
    <row r="251" spans="1:26" ht="15.75" customHeight="1"/>
    <row r="252" spans="1:26" ht="15.75" customHeight="1"/>
    <row r="253" spans="1:26" ht="15.75" customHeight="1"/>
    <row r="254" spans="1:26" ht="15.75" customHeight="1"/>
    <row r="255" spans="1:26" ht="15.75" customHeight="1"/>
    <row r="256" spans="1:2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E31:F31"/>
    <mergeCell ref="A1:F1"/>
    <mergeCell ref="A2:F2"/>
    <mergeCell ref="A3:F3"/>
    <mergeCell ref="A9:F9"/>
    <mergeCell ref="A10:F10"/>
    <mergeCell ref="A12:F12"/>
  </mergeCells>
  <printOptions horizontalCentered="1"/>
  <pageMargins left="0.19685039370078741" right="0.19685039370078741" top="0.51181102362204722" bottom="0.31496062992125984" header="0" footer="0"/>
  <pageSetup paperSize="9" scale="53" orientation="portrait" r:id="rId1"/>
  <headerFooter>
    <oddHeader>&amp;R&amp;P</oddHeader>
    <oddFooter>&amp;L0070C0SCCAT/CFIC/SECOFC</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Z1000"/>
  <sheetViews>
    <sheetView showGridLines="0" view="pageBreakPreview" zoomScale="60" zoomScaleNormal="100" workbookViewId="0">
      <selection activeCell="M34" sqref="M34"/>
    </sheetView>
  </sheetViews>
  <sheetFormatPr defaultColWidth="12.5703125" defaultRowHeight="15" customHeight="1"/>
  <cols>
    <col min="1" max="1" width="10.85546875" customWidth="1"/>
    <col min="2" max="2" width="50.7109375" customWidth="1"/>
    <col min="3" max="6" width="14.28515625" customWidth="1"/>
    <col min="7" max="26" width="9.140625" customWidth="1"/>
  </cols>
  <sheetData>
    <row r="1" spans="1:26" ht="18" customHeight="1">
      <c r="A1" s="682" t="str">
        <f>Resumo!A1</f>
        <v xml:space="preserve">TRIBUNAL REGIONAL ELEITORAL DO PARANÁ </v>
      </c>
      <c r="B1" s="682"/>
      <c r="C1" s="682"/>
      <c r="D1" s="682"/>
      <c r="E1" s="682"/>
      <c r="F1" s="682"/>
      <c r="G1" s="185"/>
      <c r="H1" s="185"/>
      <c r="I1" s="185"/>
      <c r="J1" s="185"/>
      <c r="K1" s="185"/>
      <c r="L1" s="185"/>
      <c r="M1" s="185"/>
      <c r="N1" s="185"/>
      <c r="O1" s="185"/>
      <c r="P1" s="185"/>
      <c r="Q1" s="185"/>
      <c r="R1" s="185"/>
      <c r="S1" s="185"/>
      <c r="T1" s="185"/>
      <c r="U1" s="185"/>
      <c r="V1" s="185"/>
      <c r="W1" s="185"/>
      <c r="X1" s="185"/>
      <c r="Y1" s="185"/>
      <c r="Z1" s="185"/>
    </row>
    <row r="2" spans="1:26" ht="12.75" customHeight="1">
      <c r="A2" s="683" t="str">
        <f>Resumo!A2</f>
        <v>Planilha de Custos e Formação de Preços - Estimativa TRE-PR</v>
      </c>
      <c r="B2" s="683"/>
      <c r="C2" s="683"/>
      <c r="D2" s="683"/>
      <c r="E2" s="683"/>
      <c r="F2" s="219"/>
      <c r="G2" s="5"/>
      <c r="H2" s="5"/>
      <c r="I2" s="5"/>
      <c r="J2" s="5"/>
      <c r="K2" s="5"/>
      <c r="L2" s="5"/>
      <c r="M2" s="5"/>
      <c r="N2" s="5"/>
      <c r="O2" s="5"/>
      <c r="P2" s="5"/>
      <c r="Q2" s="5"/>
      <c r="R2" s="5"/>
      <c r="S2" s="5"/>
      <c r="T2" s="5"/>
      <c r="U2" s="5"/>
      <c r="V2" s="5"/>
      <c r="W2" s="5"/>
      <c r="X2" s="5"/>
      <c r="Y2" s="5"/>
      <c r="Z2" s="5"/>
    </row>
    <row r="3" spans="1:26" ht="12.75" customHeight="1">
      <c r="A3" s="684" t="str">
        <f>Resumo!A3</f>
        <v>Postos de Serviços Da Capital - Limpeza, Copeiragem, Jardinagem, Recepcionista, Encarregado e Supervisor.</v>
      </c>
      <c r="B3" s="684"/>
      <c r="C3" s="684"/>
      <c r="D3" s="684"/>
      <c r="E3" s="684"/>
      <c r="F3" s="220"/>
      <c r="G3" s="5"/>
      <c r="H3" s="5"/>
      <c r="I3" s="5"/>
      <c r="J3" s="5"/>
      <c r="K3" s="5"/>
      <c r="L3" s="5"/>
      <c r="M3" s="5"/>
      <c r="N3" s="5"/>
      <c r="O3" s="5"/>
      <c r="P3" s="5"/>
      <c r="Q3" s="5"/>
      <c r="R3" s="5"/>
      <c r="S3" s="5"/>
      <c r="T3" s="5"/>
      <c r="U3" s="5"/>
      <c r="V3" s="5"/>
      <c r="W3" s="5"/>
      <c r="X3" s="5"/>
      <c r="Y3" s="5"/>
      <c r="Z3" s="5"/>
    </row>
    <row r="4" spans="1:26" ht="12.75" customHeight="1">
      <c r="A4" s="60"/>
      <c r="B4" s="60"/>
      <c r="C4" s="60"/>
      <c r="D4" s="60"/>
      <c r="E4" s="60"/>
      <c r="F4" s="220"/>
      <c r="G4" s="5"/>
      <c r="H4" s="5"/>
      <c r="I4" s="5"/>
      <c r="J4" s="5"/>
      <c r="K4" s="5"/>
      <c r="L4" s="5"/>
      <c r="M4" s="5"/>
      <c r="N4" s="5"/>
      <c r="O4" s="5"/>
      <c r="P4" s="5"/>
      <c r="Q4" s="5"/>
      <c r="R4" s="5"/>
      <c r="S4" s="5"/>
      <c r="T4" s="5"/>
      <c r="U4" s="5"/>
      <c r="V4" s="5"/>
      <c r="W4" s="5"/>
      <c r="X4" s="5"/>
      <c r="Y4" s="5"/>
      <c r="Z4" s="5"/>
    </row>
    <row r="5" spans="1:26" ht="12.75">
      <c r="A5" s="5"/>
      <c r="B5" s="5"/>
      <c r="C5" s="5"/>
      <c r="D5" s="17" t="str">
        <f>Resumo!R5</f>
        <v>PAD:</v>
      </c>
      <c r="E5" s="221" t="str">
        <f>Resumo!S5</f>
        <v>14903/2020</v>
      </c>
      <c r="F5" s="5"/>
      <c r="G5" s="5"/>
      <c r="H5" s="5"/>
      <c r="I5" s="5"/>
      <c r="J5" s="5"/>
      <c r="K5" s="5"/>
      <c r="L5" s="5"/>
      <c r="M5" s="5"/>
      <c r="N5" s="5"/>
      <c r="O5" s="5"/>
      <c r="P5" s="5"/>
      <c r="Q5" s="5"/>
      <c r="R5" s="5"/>
      <c r="S5" s="5"/>
      <c r="T5" s="5"/>
      <c r="U5" s="5"/>
      <c r="V5" s="5"/>
      <c r="W5" s="5"/>
      <c r="X5" s="5"/>
      <c r="Y5" s="5"/>
      <c r="Z5" s="5"/>
    </row>
    <row r="6" spans="1:26">
      <c r="A6" s="5"/>
      <c r="B6" s="134"/>
      <c r="C6" s="134"/>
      <c r="D6" s="17" t="str">
        <f>Resumo!R6</f>
        <v>Licitação:</v>
      </c>
      <c r="E6" s="221">
        <f>Resumo!S6</f>
        <v>0</v>
      </c>
      <c r="F6" s="5"/>
      <c r="G6" s="5"/>
      <c r="H6" s="5"/>
      <c r="I6" s="5"/>
      <c r="J6" s="5"/>
      <c r="K6" s="5"/>
      <c r="L6" s="5"/>
      <c r="M6" s="5"/>
      <c r="N6" s="5"/>
      <c r="O6" s="5"/>
      <c r="P6" s="5"/>
      <c r="Q6" s="5"/>
      <c r="R6" s="5"/>
      <c r="S6" s="5"/>
      <c r="T6" s="5"/>
      <c r="U6" s="5"/>
      <c r="V6" s="5"/>
      <c r="W6" s="5"/>
      <c r="X6" s="5"/>
      <c r="Y6" s="5"/>
      <c r="Z6" s="5"/>
    </row>
    <row r="7" spans="1:26" ht="14.25">
      <c r="A7" s="5"/>
      <c r="B7" s="135"/>
      <c r="C7" s="135"/>
      <c r="D7" s="17" t="str">
        <f>Resumo!R7</f>
        <v>Data da Proposta:</v>
      </c>
      <c r="E7" s="221">
        <f>Resumo!S7</f>
        <v>0</v>
      </c>
      <c r="F7" s="5"/>
      <c r="G7" s="5"/>
      <c r="H7" s="5"/>
      <c r="I7" s="5"/>
      <c r="J7" s="5"/>
      <c r="K7" s="5"/>
      <c r="L7" s="5"/>
      <c r="M7" s="5"/>
      <c r="N7" s="5"/>
      <c r="O7" s="5"/>
      <c r="P7" s="5"/>
      <c r="Q7" s="5"/>
      <c r="R7" s="5"/>
      <c r="S7" s="5"/>
      <c r="T7" s="5"/>
      <c r="U7" s="5"/>
      <c r="V7" s="5"/>
      <c r="W7" s="5"/>
      <c r="X7" s="5"/>
      <c r="Y7" s="5"/>
      <c r="Z7" s="5"/>
    </row>
    <row r="8" spans="1:26" ht="18.75" thickBot="1">
      <c r="A8" s="5"/>
      <c r="B8" s="135"/>
      <c r="C8" s="135"/>
      <c r="D8" s="136"/>
      <c r="E8" s="60"/>
      <c r="F8" s="161"/>
      <c r="G8" s="5"/>
      <c r="H8" s="5"/>
      <c r="I8" s="5"/>
      <c r="J8" s="5"/>
      <c r="K8" s="5"/>
      <c r="L8" s="5"/>
      <c r="M8" s="5"/>
      <c r="N8" s="5"/>
      <c r="O8" s="5"/>
      <c r="P8" s="5"/>
      <c r="Q8" s="5"/>
      <c r="R8" s="5"/>
      <c r="S8" s="5"/>
      <c r="T8" s="5"/>
      <c r="U8" s="5"/>
      <c r="V8" s="5"/>
      <c r="W8" s="5"/>
      <c r="X8" s="5"/>
      <c r="Y8" s="5"/>
      <c r="Z8" s="5"/>
    </row>
    <row r="9" spans="1:26" ht="12.75">
      <c r="A9" s="687" t="str">
        <f>Resumo!A9</f>
        <v xml:space="preserve">EMPRESA </v>
      </c>
      <c r="B9" s="688"/>
      <c r="C9" s="688"/>
      <c r="D9" s="688"/>
      <c r="E9" s="688"/>
      <c r="F9" s="688"/>
      <c r="G9" s="5"/>
      <c r="H9" s="5"/>
      <c r="I9" s="5"/>
      <c r="J9" s="5"/>
      <c r="K9" s="5"/>
      <c r="L9" s="5"/>
      <c r="M9" s="5"/>
      <c r="N9" s="5"/>
      <c r="O9" s="5"/>
      <c r="P9" s="5"/>
      <c r="Q9" s="5"/>
      <c r="R9" s="5"/>
      <c r="S9" s="5"/>
      <c r="T9" s="5"/>
      <c r="U9" s="5"/>
      <c r="V9" s="5"/>
      <c r="W9" s="5"/>
      <c r="X9" s="5"/>
      <c r="Y9" s="5"/>
      <c r="Z9" s="5"/>
    </row>
    <row r="10" spans="1:26" ht="13.5" thickBot="1">
      <c r="A10" s="689" t="str">
        <f>Resumo!A10</f>
        <v>CNPJ</v>
      </c>
      <c r="B10" s="690"/>
      <c r="C10" s="690"/>
      <c r="D10" s="690"/>
      <c r="E10" s="690"/>
      <c r="F10" s="690"/>
      <c r="G10" s="5"/>
      <c r="H10" s="5"/>
      <c r="I10" s="5"/>
      <c r="J10" s="5"/>
      <c r="K10" s="5"/>
      <c r="L10" s="5"/>
      <c r="M10" s="5"/>
      <c r="N10" s="5"/>
      <c r="O10" s="5"/>
      <c r="P10" s="5"/>
      <c r="Q10" s="5"/>
      <c r="R10" s="5"/>
      <c r="S10" s="5"/>
      <c r="T10" s="5"/>
      <c r="U10" s="5"/>
      <c r="V10" s="5"/>
      <c r="W10" s="5"/>
      <c r="X10" s="5"/>
      <c r="Y10" s="5"/>
      <c r="Z10" s="5"/>
    </row>
    <row r="11" spans="1:26" ht="13.5" thickBot="1">
      <c r="A11" s="5"/>
      <c r="B11" s="8"/>
      <c r="C11" s="8"/>
      <c r="D11" s="8"/>
      <c r="E11" s="8"/>
      <c r="F11" s="8"/>
      <c r="G11" s="5"/>
      <c r="H11" s="5"/>
      <c r="I11" s="5"/>
      <c r="J11" s="5"/>
      <c r="K11" s="5"/>
      <c r="L11" s="5"/>
      <c r="M11" s="5"/>
      <c r="N11" s="5"/>
      <c r="O11" s="5"/>
      <c r="P11" s="5"/>
      <c r="Q11" s="5"/>
      <c r="R11" s="5"/>
      <c r="S11" s="5"/>
      <c r="T11" s="5"/>
      <c r="U11" s="5"/>
      <c r="V11" s="5"/>
      <c r="W11" s="5"/>
      <c r="X11" s="5"/>
      <c r="Y11" s="5"/>
      <c r="Z11" s="5"/>
    </row>
    <row r="12" spans="1:26" ht="30.75" customHeight="1" thickBot="1">
      <c r="A12" s="685" t="s">
        <v>382</v>
      </c>
      <c r="B12" s="686"/>
      <c r="C12" s="686"/>
      <c r="D12" s="686"/>
      <c r="E12" s="686"/>
      <c r="F12" s="686"/>
      <c r="G12" s="5"/>
      <c r="H12" s="5"/>
      <c r="I12" s="5"/>
      <c r="J12" s="5"/>
      <c r="K12" s="5"/>
      <c r="L12" s="5"/>
      <c r="M12" s="5"/>
      <c r="N12" s="5"/>
      <c r="O12" s="5"/>
      <c r="P12" s="5"/>
      <c r="Q12" s="5"/>
      <c r="R12" s="5"/>
      <c r="S12" s="5"/>
      <c r="T12" s="5"/>
      <c r="U12" s="5"/>
      <c r="V12" s="5"/>
      <c r="W12" s="5"/>
      <c r="X12" s="5"/>
      <c r="Y12" s="5"/>
      <c r="Z12" s="5"/>
    </row>
    <row r="13" spans="1:26" ht="16.5" thickBot="1">
      <c r="A13" s="139" t="s">
        <v>383</v>
      </c>
      <c r="B13" s="139"/>
      <c r="C13" s="139"/>
      <c r="D13" s="139"/>
      <c r="E13" s="661"/>
      <c r="F13" s="662"/>
      <c r="G13" s="5"/>
      <c r="H13" s="5"/>
      <c r="I13" s="5"/>
      <c r="J13" s="5"/>
      <c r="K13" s="5"/>
      <c r="L13" s="5"/>
      <c r="M13" s="5"/>
      <c r="N13" s="5"/>
      <c r="O13" s="5"/>
      <c r="P13" s="5"/>
      <c r="Q13" s="5"/>
      <c r="R13" s="5"/>
      <c r="S13" s="5"/>
      <c r="T13" s="5"/>
      <c r="U13" s="5"/>
      <c r="V13" s="5"/>
      <c r="W13" s="5"/>
      <c r="X13" s="5"/>
      <c r="Y13" s="5"/>
      <c r="Z13" s="5"/>
    </row>
    <row r="14" spans="1:26" ht="24.75" thickTop="1">
      <c r="A14" s="212" t="s">
        <v>44</v>
      </c>
      <c r="B14" s="190" t="s">
        <v>202</v>
      </c>
      <c r="C14" s="140" t="s">
        <v>219</v>
      </c>
      <c r="D14" s="140" t="s">
        <v>262</v>
      </c>
      <c r="E14" s="141" t="s">
        <v>204</v>
      </c>
      <c r="F14" s="140" t="s">
        <v>384</v>
      </c>
      <c r="G14" s="5"/>
      <c r="H14" s="5"/>
      <c r="I14" s="5"/>
      <c r="J14" s="5"/>
      <c r="K14" s="5"/>
      <c r="L14" s="5"/>
      <c r="M14" s="5"/>
      <c r="N14" s="5"/>
      <c r="O14" s="5"/>
      <c r="P14" s="5"/>
      <c r="Q14" s="5"/>
      <c r="R14" s="5"/>
      <c r="S14" s="5"/>
      <c r="T14" s="5"/>
      <c r="U14" s="5"/>
      <c r="V14" s="5"/>
      <c r="W14" s="5"/>
      <c r="X14" s="5"/>
      <c r="Y14" s="5"/>
      <c r="Z14" s="5"/>
    </row>
    <row r="15" spans="1:26" ht="25.5">
      <c r="A15" s="144">
        <v>1</v>
      </c>
      <c r="B15" s="222" t="s">
        <v>385</v>
      </c>
      <c r="C15" s="191" t="s">
        <v>386</v>
      </c>
      <c r="D15" s="144">
        <v>1</v>
      </c>
      <c r="E15" s="192"/>
      <c r="F15" s="167">
        <f t="shared" ref="F15:F18" si="0">E15*D15</f>
        <v>0</v>
      </c>
      <c r="G15" s="5"/>
      <c r="H15" s="5"/>
      <c r="I15" s="5"/>
      <c r="J15" s="5"/>
      <c r="K15" s="5"/>
      <c r="L15" s="5"/>
      <c r="M15" s="5"/>
      <c r="N15" s="5"/>
      <c r="O15" s="5"/>
      <c r="P15" s="5"/>
      <c r="Q15" s="5"/>
      <c r="R15" s="5"/>
      <c r="S15" s="5"/>
      <c r="T15" s="5"/>
      <c r="U15" s="5"/>
      <c r="V15" s="5"/>
      <c r="W15" s="5"/>
      <c r="X15" s="5"/>
      <c r="Y15" s="5"/>
      <c r="Z15" s="5"/>
    </row>
    <row r="16" spans="1:26" ht="12.75">
      <c r="A16" s="150">
        <v>2</v>
      </c>
      <c r="B16" s="223" t="s">
        <v>387</v>
      </c>
      <c r="C16" s="194" t="s">
        <v>388</v>
      </c>
      <c r="D16" s="150">
        <v>7</v>
      </c>
      <c r="E16" s="192"/>
      <c r="F16" s="167">
        <f t="shared" si="0"/>
        <v>0</v>
      </c>
      <c r="G16" s="5"/>
      <c r="H16" s="5"/>
      <c r="I16" s="5"/>
      <c r="J16" s="5"/>
      <c r="K16" s="5"/>
      <c r="L16" s="5"/>
      <c r="M16" s="5"/>
      <c r="N16" s="5"/>
      <c r="O16" s="5"/>
      <c r="P16" s="5"/>
      <c r="Q16" s="5"/>
      <c r="R16" s="5"/>
      <c r="S16" s="5"/>
      <c r="T16" s="5"/>
      <c r="U16" s="5"/>
      <c r="V16" s="5"/>
      <c r="W16" s="5"/>
      <c r="X16" s="5"/>
      <c r="Y16" s="5"/>
      <c r="Z16" s="5"/>
    </row>
    <row r="17" spans="1:26" ht="12.75">
      <c r="A17" s="144">
        <v>3</v>
      </c>
      <c r="B17" s="222" t="s">
        <v>389</v>
      </c>
      <c r="C17" s="191" t="s">
        <v>388</v>
      </c>
      <c r="D17" s="144">
        <v>2</v>
      </c>
      <c r="E17" s="192"/>
      <c r="F17" s="167">
        <f t="shared" si="0"/>
        <v>0</v>
      </c>
      <c r="G17" s="5"/>
      <c r="H17" s="5"/>
      <c r="I17" s="5"/>
      <c r="J17" s="5"/>
      <c r="K17" s="5"/>
      <c r="L17" s="5"/>
      <c r="M17" s="5"/>
      <c r="N17" s="5"/>
      <c r="O17" s="5"/>
      <c r="P17" s="5"/>
      <c r="Q17" s="5"/>
      <c r="R17" s="5"/>
      <c r="S17" s="5"/>
      <c r="T17" s="5"/>
      <c r="U17" s="5"/>
      <c r="V17" s="5"/>
      <c r="W17" s="5"/>
      <c r="X17" s="5"/>
      <c r="Y17" s="5"/>
      <c r="Z17" s="5"/>
    </row>
    <row r="18" spans="1:26" ht="25.5">
      <c r="A18" s="150">
        <v>4</v>
      </c>
      <c r="B18" s="223" t="s">
        <v>390</v>
      </c>
      <c r="C18" s="194" t="s">
        <v>219</v>
      </c>
      <c r="D18" s="150">
        <v>3</v>
      </c>
      <c r="E18" s="192"/>
      <c r="F18" s="167">
        <f t="shared" si="0"/>
        <v>0</v>
      </c>
      <c r="G18" s="5"/>
      <c r="H18" s="5"/>
      <c r="I18" s="5"/>
      <c r="J18" s="5"/>
      <c r="K18" s="5"/>
      <c r="L18" s="5"/>
      <c r="M18" s="5"/>
      <c r="N18" s="5"/>
      <c r="O18" s="5"/>
      <c r="P18" s="5"/>
      <c r="Q18" s="5"/>
      <c r="R18" s="5"/>
      <c r="S18" s="5"/>
      <c r="T18" s="5"/>
      <c r="U18" s="5"/>
      <c r="V18" s="5"/>
      <c r="W18" s="5"/>
      <c r="X18" s="5"/>
      <c r="Y18" s="5"/>
      <c r="Z18" s="5"/>
    </row>
    <row r="19" spans="1:26" ht="12.75">
      <c r="A19" s="182"/>
      <c r="B19" s="155"/>
      <c r="C19" s="156"/>
      <c r="D19" s="182"/>
      <c r="E19" s="17" t="s">
        <v>355</v>
      </c>
      <c r="F19" s="148">
        <f>SUM(F15:F18)</f>
        <v>0</v>
      </c>
      <c r="G19" s="5"/>
      <c r="H19" s="5"/>
      <c r="I19" s="5"/>
      <c r="J19" s="5"/>
      <c r="K19" s="5"/>
      <c r="L19" s="5"/>
      <c r="M19" s="5"/>
      <c r="N19" s="5"/>
      <c r="O19" s="5"/>
      <c r="P19" s="5"/>
      <c r="Q19" s="5"/>
      <c r="R19" s="5"/>
      <c r="S19" s="5"/>
      <c r="T19" s="5"/>
      <c r="U19" s="5"/>
      <c r="V19" s="5"/>
      <c r="W19" s="5"/>
      <c r="X19" s="5"/>
      <c r="Y19" s="5"/>
      <c r="Z19" s="5"/>
    </row>
    <row r="20" spans="1:26" ht="13.5" thickBot="1">
      <c r="A20" s="182"/>
      <c r="B20" s="155"/>
      <c r="C20" s="156"/>
      <c r="D20" s="182"/>
      <c r="E20" s="157"/>
      <c r="F20" s="224"/>
      <c r="G20" s="5"/>
      <c r="H20" s="5"/>
      <c r="I20" s="5"/>
      <c r="J20" s="5"/>
      <c r="K20" s="5"/>
      <c r="L20" s="5"/>
      <c r="M20" s="5"/>
      <c r="N20" s="5"/>
      <c r="O20" s="5"/>
      <c r="P20" s="5"/>
      <c r="Q20" s="5"/>
      <c r="R20" s="5"/>
      <c r="S20" s="5"/>
      <c r="T20" s="5"/>
      <c r="U20" s="5"/>
      <c r="V20" s="5"/>
      <c r="W20" s="5"/>
      <c r="X20" s="5"/>
      <c r="Y20" s="5"/>
      <c r="Z20" s="5"/>
    </row>
    <row r="21" spans="1:26" ht="15.75" customHeight="1" thickBot="1">
      <c r="A21" s="182"/>
      <c r="B21" s="155"/>
      <c r="C21" s="156"/>
      <c r="D21" s="182"/>
      <c r="E21" s="35" t="s">
        <v>263</v>
      </c>
      <c r="F21" s="158">
        <f>F19*6/30</f>
        <v>0</v>
      </c>
      <c r="G21" s="5"/>
      <c r="H21" s="5"/>
      <c r="I21" s="5"/>
      <c r="J21" s="5"/>
      <c r="K21" s="5"/>
      <c r="L21" s="5"/>
      <c r="M21" s="5"/>
      <c r="N21" s="5"/>
      <c r="O21" s="5"/>
      <c r="P21" s="5"/>
      <c r="Q21" s="5"/>
      <c r="R21" s="5"/>
      <c r="S21" s="5"/>
      <c r="T21" s="5"/>
      <c r="U21" s="5"/>
      <c r="V21" s="5"/>
      <c r="W21" s="5"/>
      <c r="X21" s="5"/>
      <c r="Y21" s="5"/>
      <c r="Z21" s="5"/>
    </row>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spans="1:26" ht="15.75" customHeight="1"/>
    <row r="66" spans="1:26" ht="15.75" customHeight="1"/>
    <row r="67" spans="1:26" ht="15.75" customHeight="1"/>
    <row r="68" spans="1:26" ht="12.75" customHeight="1">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2.75" customHeight="1">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2.75" customHeight="1">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2.75" customHeight="1">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2.75" customHeight="1">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2.75" customHeight="1">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2.75" customHeight="1">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2.75" customHeight="1">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2.75" customHeight="1">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2.75" customHeight="1">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2.75" customHeight="1">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2.75" customHeight="1">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2.75" customHeight="1">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2.75" customHeight="1">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ustomHeight="1">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ustomHeight="1">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ustomHeight="1">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ustomHeight="1">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ustomHeight="1">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ustomHeight="1">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ustomHeight="1">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ustomHeight="1">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ustomHeight="1">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ustomHeight="1">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ustomHeight="1">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ustomHeight="1">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ustomHeight="1">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ustomHeight="1">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ustomHeight="1">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ustomHeight="1">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B1:B67"/>
  <mergeCells count="7">
    <mergeCell ref="A1:F1"/>
    <mergeCell ref="A2:E2"/>
    <mergeCell ref="A3:E3"/>
    <mergeCell ref="E13:F13"/>
    <mergeCell ref="A12:F12"/>
    <mergeCell ref="A9:F9"/>
    <mergeCell ref="A10:F10"/>
  </mergeCells>
  <printOptions horizontalCentered="1"/>
  <pageMargins left="0.19685039370078741" right="0.19685039370078741" top="0.63" bottom="0.36" header="0" footer="0"/>
  <pageSetup paperSize="9" scale="54" orientation="portrait" r:id="rId1"/>
  <headerFooter>
    <oddHeader>&amp;R&amp;P</oddHeader>
    <oddFooter>&amp;L0070C0 SCCAT/CFIC/SECOFC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A1002"/>
  <sheetViews>
    <sheetView view="pageBreakPreview" topLeftCell="A62" zoomScale="60" zoomScaleNormal="90" workbookViewId="0">
      <selection activeCell="Q89" sqref="Q89"/>
    </sheetView>
  </sheetViews>
  <sheetFormatPr defaultColWidth="12.5703125" defaultRowHeight="15" customHeight="1"/>
  <cols>
    <col min="1" max="1" width="9.28515625" customWidth="1"/>
    <col min="2" max="2" width="41.28515625" customWidth="1"/>
    <col min="3" max="3" width="13" customWidth="1"/>
    <col min="4" max="4" width="21.5703125" customWidth="1"/>
    <col min="5" max="5" width="18.85546875" customWidth="1"/>
    <col min="6" max="6" width="20.5703125" customWidth="1"/>
    <col min="7" max="7" width="8.7109375" customWidth="1"/>
    <col min="8" max="8" width="9.28515625" customWidth="1"/>
    <col min="9" max="10" width="11" customWidth="1"/>
    <col min="11" max="27" width="8.7109375" customWidth="1"/>
  </cols>
  <sheetData>
    <row r="1" spans="1:6" ht="12.75" customHeight="1">
      <c r="A1" s="669" t="str">
        <f>Resumo!A1</f>
        <v xml:space="preserve">TRIBUNAL REGIONAL ELEITORAL DO PARANÁ </v>
      </c>
      <c r="B1" s="605"/>
      <c r="C1" s="605"/>
      <c r="D1" s="605"/>
      <c r="E1" s="605"/>
      <c r="F1" s="605"/>
    </row>
    <row r="2" spans="1:6" ht="12.75" customHeight="1">
      <c r="A2" s="653" t="str">
        <f>Resumo!A2</f>
        <v>Planilha de Custos e Formação de Preços - Estimativa TRE-PR</v>
      </c>
      <c r="B2" s="605"/>
      <c r="C2" s="605"/>
      <c r="D2" s="605"/>
      <c r="E2" s="605"/>
      <c r="F2" s="605"/>
    </row>
    <row r="3" spans="1:6" ht="12.75" customHeight="1">
      <c r="A3" s="665" t="str">
        <f>Resumo!A3</f>
        <v>Postos de Serviços Da Capital - Limpeza, Copeiragem, Jardinagem, Recepcionista, Encarregado e Supervisor.</v>
      </c>
      <c r="B3" s="605"/>
      <c r="C3" s="605"/>
      <c r="D3" s="605"/>
      <c r="E3" s="605"/>
    </row>
    <row r="4" spans="1:6" ht="12.75" customHeight="1"/>
    <row r="5" spans="1:6" ht="12.75" customHeight="1"/>
    <row r="6" spans="1:6" ht="12.75" customHeight="1">
      <c r="E6" s="231" t="str">
        <f>'Materiais Jardinagem'!D5</f>
        <v>PAD:</v>
      </c>
      <c r="F6" s="232" t="str">
        <f>'Materiais Jardinagem'!E5</f>
        <v>14903/2020</v>
      </c>
    </row>
    <row r="7" spans="1:6" ht="12.75" customHeight="1">
      <c r="E7" s="231" t="str">
        <f>'Materiais Jardinagem'!D6</f>
        <v>Licitação:</v>
      </c>
      <c r="F7" s="232">
        <f>'Materiais Jardinagem'!E6</f>
        <v>0</v>
      </c>
    </row>
    <row r="8" spans="1:6" ht="12.75" customHeight="1">
      <c r="E8" s="231" t="str">
        <f>'Materiais Jardinagem'!D7</f>
        <v>Data da Proposta:</v>
      </c>
      <c r="F8" s="232">
        <f>'Materiais Jardinagem'!E6</f>
        <v>0</v>
      </c>
    </row>
    <row r="9" spans="1:6" ht="12.75" customHeight="1" thickBot="1">
      <c r="E9" s="231"/>
      <c r="F9" s="233"/>
    </row>
    <row r="10" spans="1:6" ht="12.75" customHeight="1">
      <c r="A10" s="670" t="str">
        <f>Resumo!A9</f>
        <v xml:space="preserve">EMPRESA </v>
      </c>
      <c r="B10" s="609"/>
      <c r="C10" s="609"/>
      <c r="D10" s="609"/>
      <c r="E10" s="609"/>
      <c r="F10" s="609"/>
    </row>
    <row r="11" spans="1:6" ht="12.75" customHeight="1" thickBot="1">
      <c r="A11" s="671" t="str">
        <f>Resumo!A10</f>
        <v>CNPJ</v>
      </c>
      <c r="B11" s="612"/>
      <c r="C11" s="612"/>
      <c r="D11" s="612"/>
      <c r="E11" s="612"/>
      <c r="F11" s="612"/>
    </row>
    <row r="12" spans="1:6" ht="12.75" customHeight="1" thickBot="1">
      <c r="A12" s="5"/>
      <c r="B12" s="8"/>
      <c r="C12" s="8"/>
      <c r="D12" s="8"/>
      <c r="E12" s="8"/>
      <c r="F12" s="8"/>
    </row>
    <row r="13" spans="1:6" ht="15.75" customHeight="1" thickBot="1">
      <c r="A13" s="691" t="s">
        <v>444</v>
      </c>
      <c r="B13" s="647"/>
      <c r="C13" s="647"/>
      <c r="D13" s="647"/>
      <c r="E13" s="647"/>
      <c r="F13" s="647"/>
    </row>
    <row r="14" spans="1:6" ht="12.75" customHeight="1"/>
    <row r="15" spans="1:6" ht="12.75" customHeight="1"/>
    <row r="16" spans="1:6" ht="12.75" customHeight="1">
      <c r="A16" s="45"/>
    </row>
    <row r="17" spans="1:26" ht="25.5" customHeight="1">
      <c r="A17" s="234" t="s">
        <v>561</v>
      </c>
      <c r="B17" s="234"/>
      <c r="C17" s="234"/>
      <c r="D17" s="234"/>
      <c r="E17" s="692"/>
      <c r="F17" s="673"/>
      <c r="G17" s="5"/>
      <c r="H17" s="5"/>
      <c r="I17" s="5"/>
      <c r="J17" s="5"/>
      <c r="K17" s="5"/>
      <c r="L17" s="5"/>
      <c r="M17" s="5"/>
      <c r="N17" s="5"/>
      <c r="O17" s="5"/>
      <c r="P17" s="5"/>
      <c r="Q17" s="5"/>
      <c r="R17" s="5"/>
      <c r="S17" s="5"/>
      <c r="T17" s="5"/>
      <c r="U17" s="5"/>
      <c r="V17" s="5"/>
      <c r="W17" s="5"/>
      <c r="X17" s="5"/>
      <c r="Y17" s="5"/>
      <c r="Z17" s="5"/>
    </row>
    <row r="18" spans="1:26" ht="12.75">
      <c r="A18" s="446" t="s">
        <v>44</v>
      </c>
      <c r="B18" s="408" t="s">
        <v>202</v>
      </c>
      <c r="C18" s="408" t="s">
        <v>262</v>
      </c>
      <c r="D18" s="408" t="s">
        <v>445</v>
      </c>
      <c r="E18" s="408" t="s">
        <v>204</v>
      </c>
      <c r="F18" s="409" t="s">
        <v>446</v>
      </c>
      <c r="G18" s="5"/>
      <c r="H18" s="5"/>
      <c r="I18" s="5"/>
      <c r="J18" s="5"/>
      <c r="K18" s="5"/>
      <c r="L18" s="5"/>
      <c r="M18" s="5"/>
      <c r="N18" s="5"/>
      <c r="O18" s="5"/>
      <c r="P18" s="5"/>
      <c r="Q18" s="5"/>
      <c r="R18" s="5"/>
      <c r="S18" s="5"/>
      <c r="T18" s="5"/>
      <c r="U18" s="5"/>
      <c r="V18" s="5"/>
      <c r="W18" s="5"/>
      <c r="X18" s="5"/>
      <c r="Y18" s="5"/>
      <c r="Z18" s="5"/>
    </row>
    <row r="19" spans="1:26" ht="38.25">
      <c r="A19" s="384">
        <v>1</v>
      </c>
      <c r="B19" s="318" t="s">
        <v>447</v>
      </c>
      <c r="C19" s="382">
        <v>1</v>
      </c>
      <c r="D19" s="381">
        <v>120</v>
      </c>
      <c r="E19" s="390"/>
      <c r="F19" s="385">
        <f>ROUND(((E19/D19)*C19),2)</f>
        <v>0</v>
      </c>
      <c r="G19" s="5"/>
      <c r="H19" s="5"/>
      <c r="I19" s="50"/>
      <c r="J19" s="50"/>
      <c r="K19" s="5"/>
      <c r="L19" s="5"/>
      <c r="M19" s="5"/>
      <c r="N19" s="5"/>
      <c r="O19" s="5"/>
      <c r="P19" s="5"/>
      <c r="Q19" s="5"/>
      <c r="R19" s="5"/>
      <c r="S19" s="5"/>
      <c r="T19" s="5"/>
      <c r="U19" s="5"/>
      <c r="V19" s="5"/>
      <c r="W19" s="5"/>
      <c r="X19" s="5"/>
      <c r="Y19" s="5"/>
      <c r="Z19" s="5"/>
    </row>
    <row r="20" spans="1:26" ht="25.5">
      <c r="A20" s="384">
        <v>2</v>
      </c>
      <c r="B20" s="318" t="s">
        <v>448</v>
      </c>
      <c r="C20" s="382">
        <v>2</v>
      </c>
      <c r="D20" s="381">
        <v>120</v>
      </c>
      <c r="E20" s="390"/>
      <c r="F20" s="385">
        <f t="shared" ref="F20:F30" si="0">ROUND(((E20/D20)*C20),2)</f>
        <v>0</v>
      </c>
      <c r="G20" s="5"/>
      <c r="H20" s="5"/>
      <c r="I20" s="50"/>
      <c r="J20" s="5"/>
      <c r="K20" s="5"/>
      <c r="L20" s="5"/>
      <c r="M20" s="5"/>
      <c r="N20" s="5"/>
      <c r="O20" s="5"/>
      <c r="P20" s="5"/>
      <c r="Q20" s="5"/>
      <c r="R20" s="5"/>
      <c r="S20" s="5"/>
      <c r="T20" s="5"/>
      <c r="U20" s="5"/>
      <c r="V20" s="5"/>
      <c r="W20" s="5"/>
      <c r="X20" s="5"/>
      <c r="Y20" s="5"/>
      <c r="Z20" s="5"/>
    </row>
    <row r="21" spans="1:26" ht="25.5">
      <c r="A21" s="384">
        <v>3</v>
      </c>
      <c r="B21" s="318" t="s">
        <v>449</v>
      </c>
      <c r="C21" s="382">
        <v>3</v>
      </c>
      <c r="D21" s="381">
        <v>120</v>
      </c>
      <c r="E21" s="390"/>
      <c r="F21" s="385">
        <f t="shared" si="0"/>
        <v>0</v>
      </c>
      <c r="G21" s="5"/>
      <c r="H21" s="5"/>
      <c r="I21" s="50"/>
      <c r="J21" s="5"/>
      <c r="K21" s="5"/>
      <c r="L21" s="5"/>
      <c r="M21" s="5"/>
      <c r="N21" s="5"/>
      <c r="O21" s="5"/>
      <c r="P21" s="5"/>
      <c r="Q21" s="5"/>
      <c r="R21" s="5"/>
      <c r="S21" s="5"/>
      <c r="T21" s="5"/>
      <c r="U21" s="5"/>
      <c r="V21" s="5"/>
      <c r="W21" s="5"/>
      <c r="X21" s="5"/>
      <c r="Y21" s="5"/>
      <c r="Z21" s="5"/>
    </row>
    <row r="22" spans="1:26" ht="12.75">
      <c r="A22" s="384">
        <v>4</v>
      </c>
      <c r="B22" s="318" t="s">
        <v>450</v>
      </c>
      <c r="C22" s="382">
        <v>2</v>
      </c>
      <c r="D22" s="381">
        <v>60</v>
      </c>
      <c r="E22" s="390"/>
      <c r="F22" s="385">
        <f t="shared" si="0"/>
        <v>0</v>
      </c>
      <c r="G22" s="5"/>
      <c r="H22" s="5"/>
      <c r="I22" s="50"/>
      <c r="J22" s="5"/>
      <c r="K22" s="5"/>
      <c r="L22" s="5"/>
      <c r="M22" s="5"/>
      <c r="N22" s="5"/>
      <c r="O22" s="5"/>
      <c r="P22" s="5"/>
      <c r="Q22" s="5"/>
      <c r="R22" s="5"/>
      <c r="S22" s="5"/>
      <c r="T22" s="5"/>
      <c r="U22" s="5"/>
      <c r="V22" s="5"/>
      <c r="W22" s="5"/>
      <c r="X22" s="5"/>
      <c r="Y22" s="5"/>
      <c r="Z22" s="5"/>
    </row>
    <row r="23" spans="1:26" ht="12.75">
      <c r="A23" s="384">
        <v>5</v>
      </c>
      <c r="B23" s="318" t="s">
        <v>451</v>
      </c>
      <c r="C23" s="382">
        <v>2</v>
      </c>
      <c r="D23" s="381">
        <v>60</v>
      </c>
      <c r="E23" s="390"/>
      <c r="F23" s="385">
        <f t="shared" si="0"/>
        <v>0</v>
      </c>
      <c r="G23" s="5"/>
      <c r="H23" s="5"/>
      <c r="I23" s="50"/>
      <c r="J23" s="5"/>
      <c r="K23" s="5"/>
      <c r="L23" s="5"/>
      <c r="M23" s="5"/>
      <c r="N23" s="5"/>
      <c r="O23" s="5"/>
      <c r="P23" s="5"/>
      <c r="Q23" s="5"/>
      <c r="R23" s="5"/>
      <c r="S23" s="5"/>
      <c r="T23" s="5"/>
      <c r="U23" s="5"/>
      <c r="V23" s="5"/>
      <c r="W23" s="5"/>
      <c r="X23" s="5"/>
      <c r="Y23" s="5"/>
      <c r="Z23" s="5"/>
    </row>
    <row r="24" spans="1:26" ht="25.5">
      <c r="A24" s="384">
        <v>6</v>
      </c>
      <c r="B24" s="318" t="s">
        <v>452</v>
      </c>
      <c r="C24" s="382">
        <v>1</v>
      </c>
      <c r="D24" s="381">
        <v>60</v>
      </c>
      <c r="E24" s="390"/>
      <c r="F24" s="385">
        <f t="shared" si="0"/>
        <v>0</v>
      </c>
      <c r="G24" s="5"/>
      <c r="H24" s="5"/>
      <c r="I24" s="50"/>
      <c r="J24" s="5"/>
      <c r="K24" s="5"/>
      <c r="L24" s="5"/>
      <c r="M24" s="5"/>
      <c r="N24" s="5"/>
      <c r="O24" s="5"/>
      <c r="P24" s="5"/>
      <c r="Q24" s="5"/>
      <c r="R24" s="5"/>
      <c r="S24" s="5"/>
      <c r="T24" s="5"/>
      <c r="U24" s="5"/>
      <c r="V24" s="5"/>
      <c r="W24" s="5"/>
      <c r="X24" s="5"/>
      <c r="Y24" s="5"/>
      <c r="Z24" s="5"/>
    </row>
    <row r="25" spans="1:26" ht="38.25">
      <c r="A25" s="384">
        <v>7</v>
      </c>
      <c r="B25" s="318" t="s">
        <v>453</v>
      </c>
      <c r="C25" s="382">
        <v>2</v>
      </c>
      <c r="D25" s="381">
        <v>120</v>
      </c>
      <c r="E25" s="390"/>
      <c r="F25" s="385">
        <f t="shared" si="0"/>
        <v>0</v>
      </c>
      <c r="G25" s="5"/>
      <c r="H25" s="5"/>
      <c r="I25" s="50"/>
      <c r="J25" s="5"/>
      <c r="K25" s="5"/>
      <c r="L25" s="5"/>
      <c r="M25" s="5"/>
      <c r="N25" s="5"/>
      <c r="O25" s="5"/>
      <c r="P25" s="5"/>
      <c r="Q25" s="5"/>
      <c r="R25" s="5"/>
      <c r="S25" s="5"/>
      <c r="T25" s="5"/>
      <c r="U25" s="5"/>
      <c r="V25" s="5"/>
      <c r="W25" s="5"/>
      <c r="X25" s="5"/>
      <c r="Y25" s="5"/>
      <c r="Z25" s="5"/>
    </row>
    <row r="26" spans="1:26" ht="140.25">
      <c r="A26" s="384">
        <v>8</v>
      </c>
      <c r="B26" s="318" t="s">
        <v>454</v>
      </c>
      <c r="C26" s="382">
        <v>1</v>
      </c>
      <c r="D26" s="381">
        <v>120</v>
      </c>
      <c r="E26" s="390"/>
      <c r="F26" s="385">
        <f t="shared" si="0"/>
        <v>0</v>
      </c>
      <c r="G26" s="5"/>
      <c r="H26" s="5"/>
      <c r="I26" s="50"/>
      <c r="J26" s="5"/>
      <c r="K26" s="5"/>
      <c r="L26" s="5"/>
      <c r="M26" s="5"/>
      <c r="N26" s="5"/>
      <c r="O26" s="5"/>
      <c r="P26" s="5"/>
      <c r="Q26" s="5"/>
      <c r="R26" s="5"/>
      <c r="S26" s="5"/>
      <c r="T26" s="5"/>
      <c r="U26" s="5"/>
      <c r="V26" s="5"/>
      <c r="W26" s="5"/>
      <c r="X26" s="5"/>
      <c r="Y26" s="5"/>
      <c r="Z26" s="5"/>
    </row>
    <row r="27" spans="1:26" ht="76.5">
      <c r="A27" s="384">
        <v>9</v>
      </c>
      <c r="B27" s="318" t="s">
        <v>455</v>
      </c>
      <c r="C27" s="382">
        <v>2</v>
      </c>
      <c r="D27" s="381">
        <v>120</v>
      </c>
      <c r="E27" s="390"/>
      <c r="F27" s="385">
        <f t="shared" si="0"/>
        <v>0</v>
      </c>
      <c r="G27" s="5"/>
      <c r="H27" s="5"/>
      <c r="I27" s="50"/>
      <c r="J27" s="5"/>
      <c r="K27" s="5"/>
      <c r="L27" s="5"/>
      <c r="M27" s="5"/>
      <c r="N27" s="5"/>
      <c r="O27" s="5"/>
      <c r="P27" s="5"/>
      <c r="Q27" s="5"/>
      <c r="R27" s="5"/>
      <c r="S27" s="5"/>
      <c r="T27" s="5"/>
      <c r="U27" s="5"/>
      <c r="V27" s="5"/>
      <c r="W27" s="5"/>
      <c r="X27" s="5"/>
      <c r="Y27" s="5"/>
      <c r="Z27" s="5"/>
    </row>
    <row r="28" spans="1:26" ht="38.25">
      <c r="A28" s="384">
        <v>10</v>
      </c>
      <c r="B28" s="318" t="s">
        <v>456</v>
      </c>
      <c r="C28" s="382">
        <v>1</v>
      </c>
      <c r="D28" s="381">
        <v>120</v>
      </c>
      <c r="E28" s="390"/>
      <c r="F28" s="385">
        <f t="shared" si="0"/>
        <v>0</v>
      </c>
      <c r="G28" s="5"/>
      <c r="H28" s="5"/>
      <c r="I28" s="50"/>
      <c r="J28" s="5"/>
      <c r="K28" s="5"/>
      <c r="L28" s="5"/>
      <c r="M28" s="5"/>
      <c r="N28" s="5"/>
      <c r="O28" s="5"/>
      <c r="P28" s="5"/>
      <c r="Q28" s="5"/>
      <c r="R28" s="5"/>
      <c r="S28" s="5"/>
      <c r="T28" s="5"/>
      <c r="U28" s="5"/>
      <c r="V28" s="5"/>
      <c r="W28" s="5"/>
      <c r="X28" s="5"/>
      <c r="Y28" s="5"/>
      <c r="Z28" s="5"/>
    </row>
    <row r="29" spans="1:26" ht="89.25">
      <c r="A29" s="384">
        <v>11</v>
      </c>
      <c r="B29" s="318" t="s">
        <v>457</v>
      </c>
      <c r="C29" s="382">
        <v>1</v>
      </c>
      <c r="D29" s="381">
        <v>120</v>
      </c>
      <c r="E29" s="390"/>
      <c r="F29" s="385">
        <f t="shared" si="0"/>
        <v>0</v>
      </c>
      <c r="G29" s="5"/>
      <c r="H29" s="5"/>
      <c r="I29" s="50"/>
      <c r="J29" s="5"/>
      <c r="K29" s="5"/>
      <c r="L29" s="5"/>
      <c r="M29" s="5"/>
      <c r="N29" s="5"/>
      <c r="O29" s="5"/>
      <c r="P29" s="5"/>
      <c r="Q29" s="5"/>
      <c r="R29" s="5"/>
      <c r="S29" s="5"/>
      <c r="T29" s="5"/>
      <c r="U29" s="5"/>
      <c r="V29" s="5"/>
      <c r="W29" s="5"/>
      <c r="X29" s="5"/>
      <c r="Y29" s="5"/>
      <c r="Z29" s="5"/>
    </row>
    <row r="30" spans="1:26" ht="63.75">
      <c r="A30" s="393">
        <v>12</v>
      </c>
      <c r="B30" s="392" t="s">
        <v>458</v>
      </c>
      <c r="C30" s="394">
        <v>1</v>
      </c>
      <c r="D30" s="395">
        <v>120</v>
      </c>
      <c r="E30" s="447"/>
      <c r="F30" s="396">
        <f t="shared" si="0"/>
        <v>0</v>
      </c>
      <c r="G30" s="5"/>
      <c r="H30" s="5"/>
      <c r="I30" s="50"/>
      <c r="J30" s="5"/>
      <c r="K30" s="5"/>
      <c r="L30" s="5"/>
      <c r="M30" s="5"/>
      <c r="N30" s="5"/>
      <c r="O30" s="5"/>
      <c r="P30" s="5"/>
      <c r="Q30" s="5"/>
      <c r="R30" s="5"/>
      <c r="S30" s="5"/>
      <c r="T30" s="5"/>
      <c r="U30" s="5"/>
      <c r="V30" s="5"/>
      <c r="W30" s="5"/>
      <c r="X30" s="5"/>
      <c r="Y30" s="5"/>
      <c r="Z30" s="5"/>
    </row>
    <row r="31" spans="1:26" ht="13.5" thickBot="1">
      <c r="A31" s="312"/>
      <c r="B31" s="314"/>
      <c r="C31" s="314"/>
      <c r="D31" s="314"/>
      <c r="E31" s="444" t="s">
        <v>459</v>
      </c>
      <c r="F31" s="445">
        <f>SUM(F19:F30)</f>
        <v>0</v>
      </c>
      <c r="G31" s="5"/>
      <c r="H31" s="5"/>
      <c r="I31" s="5"/>
      <c r="J31" s="5"/>
      <c r="K31" s="5"/>
      <c r="L31" s="5"/>
      <c r="M31" s="5"/>
      <c r="N31" s="5"/>
      <c r="O31" s="5"/>
      <c r="P31" s="5"/>
      <c r="Q31" s="5"/>
      <c r="R31" s="5"/>
      <c r="S31" s="5"/>
      <c r="T31" s="5"/>
      <c r="U31" s="5"/>
      <c r="V31" s="5"/>
      <c r="W31" s="5"/>
      <c r="X31" s="5"/>
      <c r="Y31" s="5"/>
      <c r="Z31" s="5"/>
    </row>
    <row r="32" spans="1:26" ht="12.75">
      <c r="A32" s="182"/>
      <c r="B32" s="5"/>
      <c r="C32" s="5"/>
      <c r="D32" s="5"/>
      <c r="E32" s="5"/>
      <c r="F32" s="203"/>
      <c r="G32" s="5"/>
      <c r="H32" s="5"/>
      <c r="I32" s="5"/>
      <c r="J32" s="5"/>
      <c r="K32" s="5"/>
      <c r="L32" s="5"/>
      <c r="M32" s="5"/>
      <c r="N32" s="5"/>
      <c r="O32" s="5"/>
      <c r="P32" s="5"/>
      <c r="Q32" s="5"/>
      <c r="R32" s="5"/>
      <c r="S32" s="5"/>
      <c r="T32" s="5"/>
      <c r="U32" s="5"/>
      <c r="V32" s="5"/>
      <c r="W32" s="5"/>
      <c r="X32" s="5"/>
      <c r="Y32" s="5"/>
      <c r="Z32" s="5"/>
    </row>
    <row r="33" spans="1:27" ht="15.75">
      <c r="A33" s="465" t="s">
        <v>460</v>
      </c>
      <c r="B33" s="189"/>
      <c r="C33" s="189"/>
      <c r="D33" s="189"/>
      <c r="E33" s="672"/>
      <c r="F33" s="673"/>
      <c r="G33" s="5"/>
      <c r="H33" s="5"/>
      <c r="I33" s="5"/>
      <c r="J33" s="5"/>
      <c r="K33" s="5"/>
      <c r="L33" s="5"/>
      <c r="M33" s="5"/>
      <c r="N33" s="5"/>
      <c r="O33" s="5"/>
      <c r="P33" s="5"/>
      <c r="Q33" s="5"/>
      <c r="R33" s="5"/>
      <c r="S33" s="5"/>
      <c r="T33" s="5"/>
      <c r="U33" s="5"/>
      <c r="V33" s="5"/>
      <c r="W33" s="5"/>
      <c r="X33" s="5"/>
      <c r="Y33" s="5"/>
      <c r="Z33" s="5"/>
    </row>
    <row r="34" spans="1:27" ht="12.75">
      <c r="A34" s="410" t="s">
        <v>44</v>
      </c>
      <c r="B34" s="411" t="s">
        <v>202</v>
      </c>
      <c r="C34" s="411" t="s">
        <v>219</v>
      </c>
      <c r="D34" s="411" t="s">
        <v>262</v>
      </c>
      <c r="E34" s="411" t="s">
        <v>204</v>
      </c>
      <c r="F34" s="412" t="s">
        <v>461</v>
      </c>
      <c r="G34" s="5"/>
      <c r="H34" s="5"/>
      <c r="I34" s="5"/>
      <c r="J34" s="5"/>
      <c r="K34" s="5"/>
      <c r="L34" s="5"/>
      <c r="M34" s="5"/>
      <c r="N34" s="5"/>
      <c r="O34" s="5"/>
      <c r="P34" s="5"/>
      <c r="Q34" s="5"/>
      <c r="R34" s="5"/>
      <c r="S34" s="5"/>
      <c r="T34" s="5"/>
      <c r="U34" s="5"/>
      <c r="V34" s="5"/>
      <c r="W34" s="5"/>
      <c r="X34" s="5"/>
      <c r="Y34" s="5"/>
      <c r="Z34" s="5"/>
    </row>
    <row r="35" spans="1:27" ht="25.5">
      <c r="A35" s="384">
        <v>1</v>
      </c>
      <c r="B35" s="318" t="s">
        <v>462</v>
      </c>
      <c r="C35" s="382" t="s">
        <v>219</v>
      </c>
      <c r="D35" s="382">
        <v>2</v>
      </c>
      <c r="E35" s="390"/>
      <c r="F35" s="385">
        <f t="shared" ref="F35:F44" si="1">D35*E35</f>
        <v>0</v>
      </c>
      <c r="G35" s="5"/>
      <c r="H35" s="5"/>
      <c r="I35" s="5"/>
      <c r="J35" s="5"/>
      <c r="K35" s="5"/>
      <c r="L35" s="5"/>
      <c r="M35" s="5"/>
      <c r="N35" s="5"/>
      <c r="O35" s="5"/>
      <c r="P35" s="5"/>
      <c r="Q35" s="5"/>
      <c r="R35" s="5"/>
      <c r="S35" s="5"/>
      <c r="T35" s="5"/>
      <c r="U35" s="5"/>
      <c r="V35" s="5"/>
      <c r="W35" s="5"/>
      <c r="X35" s="5"/>
      <c r="Y35" s="5"/>
      <c r="Z35" s="5"/>
    </row>
    <row r="36" spans="1:27" ht="63.75">
      <c r="A36" s="384">
        <v>2</v>
      </c>
      <c r="B36" s="318" t="s">
        <v>463</v>
      </c>
      <c r="C36" s="382" t="s">
        <v>219</v>
      </c>
      <c r="D36" s="382">
        <v>2</v>
      </c>
      <c r="E36" s="390"/>
      <c r="F36" s="385">
        <f t="shared" si="1"/>
        <v>0</v>
      </c>
      <c r="G36" s="5"/>
      <c r="H36" s="5"/>
      <c r="I36" s="5"/>
      <c r="J36" s="5"/>
      <c r="K36" s="5"/>
      <c r="L36" s="5"/>
      <c r="M36" s="5"/>
      <c r="N36" s="5"/>
      <c r="O36" s="5"/>
      <c r="P36" s="5"/>
      <c r="Q36" s="5"/>
      <c r="R36" s="5"/>
      <c r="S36" s="5"/>
      <c r="T36" s="5"/>
      <c r="U36" s="5"/>
      <c r="V36" s="5"/>
      <c r="W36" s="5"/>
      <c r="X36" s="5"/>
      <c r="Y36" s="5"/>
      <c r="Z36" s="5"/>
    </row>
    <row r="37" spans="1:27" ht="63.75">
      <c r="A37" s="384">
        <v>3</v>
      </c>
      <c r="B37" s="318" t="s">
        <v>464</v>
      </c>
      <c r="C37" s="382" t="s">
        <v>219</v>
      </c>
      <c r="D37" s="382">
        <v>5</v>
      </c>
      <c r="E37" s="390"/>
      <c r="F37" s="385">
        <f t="shared" si="1"/>
        <v>0</v>
      </c>
      <c r="G37" s="5"/>
      <c r="H37" s="5"/>
      <c r="I37" s="5"/>
      <c r="J37" s="5"/>
      <c r="K37" s="5"/>
      <c r="L37" s="5"/>
      <c r="M37" s="5"/>
      <c r="N37" s="5"/>
      <c r="O37" s="5"/>
      <c r="P37" s="5"/>
      <c r="Q37" s="5"/>
      <c r="R37" s="5"/>
      <c r="S37" s="5"/>
      <c r="T37" s="5"/>
      <c r="U37" s="5"/>
      <c r="V37" s="5"/>
      <c r="W37" s="5"/>
      <c r="X37" s="5"/>
      <c r="Y37" s="5"/>
      <c r="Z37" s="5"/>
    </row>
    <row r="38" spans="1:27" ht="38.25">
      <c r="A38" s="384">
        <v>4</v>
      </c>
      <c r="B38" s="318" t="s">
        <v>465</v>
      </c>
      <c r="C38" s="382" t="s">
        <v>219</v>
      </c>
      <c r="D38" s="382">
        <v>2</v>
      </c>
      <c r="E38" s="390"/>
      <c r="F38" s="385">
        <f t="shared" si="1"/>
        <v>0</v>
      </c>
      <c r="G38" s="5"/>
      <c r="H38" s="5"/>
      <c r="I38" s="5"/>
      <c r="J38" s="5"/>
      <c r="K38" s="5"/>
      <c r="L38" s="5"/>
      <c r="M38" s="5"/>
      <c r="N38" s="5"/>
      <c r="O38" s="5"/>
      <c r="P38" s="5"/>
      <c r="Q38" s="5"/>
      <c r="R38" s="5"/>
      <c r="S38" s="5"/>
      <c r="T38" s="5"/>
      <c r="U38" s="5"/>
      <c r="V38" s="5"/>
      <c r="W38" s="5"/>
      <c r="X38" s="5"/>
      <c r="Y38" s="5"/>
      <c r="Z38" s="5"/>
    </row>
    <row r="39" spans="1:27" ht="51">
      <c r="A39" s="384">
        <v>5</v>
      </c>
      <c r="B39" s="318" t="s">
        <v>466</v>
      </c>
      <c r="C39" s="382" t="s">
        <v>219</v>
      </c>
      <c r="D39" s="382">
        <v>6</v>
      </c>
      <c r="E39" s="390"/>
      <c r="F39" s="385">
        <f t="shared" si="1"/>
        <v>0</v>
      </c>
      <c r="G39" s="5"/>
      <c r="H39" s="5"/>
      <c r="I39" s="5"/>
      <c r="J39" s="5"/>
      <c r="K39" s="5"/>
      <c r="L39" s="5"/>
      <c r="M39" s="5"/>
      <c r="N39" s="5"/>
      <c r="O39" s="5"/>
      <c r="P39" s="5"/>
      <c r="Q39" s="5"/>
      <c r="R39" s="5"/>
      <c r="S39" s="5"/>
      <c r="T39" s="5"/>
      <c r="U39" s="5"/>
      <c r="V39" s="5"/>
      <c r="W39" s="5"/>
      <c r="X39" s="5"/>
      <c r="Y39" s="5"/>
      <c r="Z39" s="5"/>
    </row>
    <row r="40" spans="1:27" ht="51">
      <c r="A40" s="384">
        <v>6</v>
      </c>
      <c r="B40" s="318" t="s">
        <v>467</v>
      </c>
      <c r="C40" s="382" t="s">
        <v>219</v>
      </c>
      <c r="D40" s="381">
        <v>1</v>
      </c>
      <c r="E40" s="390"/>
      <c r="F40" s="385">
        <f t="shared" si="1"/>
        <v>0</v>
      </c>
      <c r="G40" s="5"/>
      <c r="H40" s="5"/>
      <c r="I40" s="5"/>
      <c r="J40" s="5"/>
      <c r="K40" s="5"/>
      <c r="L40" s="5"/>
      <c r="M40" s="5"/>
      <c r="N40" s="5"/>
      <c r="O40" s="5"/>
      <c r="P40" s="5"/>
      <c r="Q40" s="5"/>
      <c r="R40" s="5"/>
      <c r="S40" s="5"/>
      <c r="T40" s="5"/>
      <c r="U40" s="5"/>
      <c r="V40" s="5"/>
      <c r="W40" s="5"/>
      <c r="X40" s="5"/>
      <c r="Y40" s="5"/>
      <c r="Z40" s="5"/>
    </row>
    <row r="41" spans="1:27" ht="51">
      <c r="A41" s="384">
        <v>7</v>
      </c>
      <c r="B41" s="318" t="s">
        <v>468</v>
      </c>
      <c r="C41" s="382" t="s">
        <v>219</v>
      </c>
      <c r="D41" s="381">
        <v>2</v>
      </c>
      <c r="E41" s="390"/>
      <c r="F41" s="385">
        <f t="shared" si="1"/>
        <v>0</v>
      </c>
      <c r="G41" s="5"/>
      <c r="H41" s="5"/>
      <c r="I41" s="5"/>
      <c r="J41" s="5"/>
      <c r="K41" s="5"/>
      <c r="L41" s="5"/>
      <c r="M41" s="5"/>
      <c r="N41" s="5"/>
      <c r="O41" s="5"/>
      <c r="P41" s="5"/>
      <c r="Q41" s="5"/>
      <c r="R41" s="5"/>
      <c r="S41" s="5"/>
      <c r="T41" s="5"/>
      <c r="U41" s="5"/>
      <c r="V41" s="5"/>
      <c r="W41" s="5"/>
      <c r="X41" s="5"/>
      <c r="Y41" s="5"/>
      <c r="Z41" s="5"/>
    </row>
    <row r="42" spans="1:27" ht="25.5">
      <c r="A42" s="384">
        <v>8</v>
      </c>
      <c r="B42" s="318" t="s">
        <v>469</v>
      </c>
      <c r="C42" s="382" t="s">
        <v>219</v>
      </c>
      <c r="D42" s="382">
        <v>2</v>
      </c>
      <c r="E42" s="390"/>
      <c r="F42" s="385">
        <f t="shared" si="1"/>
        <v>0</v>
      </c>
      <c r="G42" s="5"/>
      <c r="H42" s="5"/>
      <c r="I42" s="5"/>
      <c r="J42" s="5"/>
      <c r="K42" s="5"/>
      <c r="L42" s="5"/>
      <c r="M42" s="5"/>
      <c r="N42" s="5"/>
      <c r="O42" s="5"/>
      <c r="P42" s="5"/>
      <c r="Q42" s="5"/>
      <c r="R42" s="5"/>
      <c r="S42" s="5"/>
      <c r="T42" s="5"/>
      <c r="U42" s="5"/>
      <c r="V42" s="5"/>
      <c r="W42" s="5"/>
      <c r="X42" s="5"/>
      <c r="Y42" s="5"/>
      <c r="Z42" s="5"/>
    </row>
    <row r="43" spans="1:27" ht="63.75">
      <c r="A43" s="384">
        <v>9</v>
      </c>
      <c r="B43" s="318" t="s">
        <v>470</v>
      </c>
      <c r="C43" s="382" t="s">
        <v>219</v>
      </c>
      <c r="D43" s="382">
        <v>2</v>
      </c>
      <c r="E43" s="390"/>
      <c r="F43" s="385">
        <f t="shared" si="1"/>
        <v>0</v>
      </c>
      <c r="G43" s="5"/>
      <c r="H43" s="5"/>
      <c r="I43" s="5"/>
      <c r="J43" s="5"/>
      <c r="K43" s="5"/>
      <c r="L43" s="5"/>
      <c r="M43" s="5"/>
      <c r="N43" s="5"/>
      <c r="O43" s="5"/>
      <c r="P43" s="5"/>
      <c r="Q43" s="5"/>
      <c r="R43" s="5"/>
      <c r="S43" s="5"/>
      <c r="T43" s="5"/>
      <c r="U43" s="5"/>
      <c r="V43" s="5"/>
      <c r="W43" s="5"/>
      <c r="X43" s="5"/>
      <c r="Y43" s="5"/>
      <c r="Z43" s="5"/>
    </row>
    <row r="44" spans="1:27" ht="89.25">
      <c r="A44" s="393">
        <v>10</v>
      </c>
      <c r="B44" s="392" t="s">
        <v>471</v>
      </c>
      <c r="C44" s="394" t="s">
        <v>219</v>
      </c>
      <c r="D44" s="394">
        <v>2</v>
      </c>
      <c r="E44" s="400"/>
      <c r="F44" s="396">
        <f t="shared" si="1"/>
        <v>0</v>
      </c>
      <c r="G44" s="314"/>
      <c r="H44" s="5"/>
      <c r="I44" s="5"/>
      <c r="J44" s="5"/>
      <c r="K44" s="5"/>
      <c r="L44" s="5"/>
      <c r="M44" s="5"/>
      <c r="N44" s="5"/>
      <c r="O44" s="5"/>
      <c r="P44" s="5"/>
      <c r="Q44" s="5"/>
      <c r="R44" s="5"/>
      <c r="S44" s="5"/>
      <c r="T44" s="5"/>
      <c r="U44" s="5"/>
      <c r="V44" s="5"/>
      <c r="W44" s="5"/>
      <c r="X44" s="5"/>
      <c r="Y44" s="5"/>
      <c r="Z44" s="5"/>
    </row>
    <row r="45" spans="1:27" s="342" customFormat="1" ht="12.75">
      <c r="A45" s="335"/>
      <c r="B45" s="343"/>
      <c r="C45" s="337"/>
      <c r="D45" s="337"/>
      <c r="E45" s="346" t="s">
        <v>552</v>
      </c>
      <c r="F45" s="349">
        <f>SUM(F35:F44)</f>
        <v>0</v>
      </c>
      <c r="G45" s="348"/>
      <c r="H45" s="341"/>
      <c r="I45" s="341"/>
      <c r="J45" s="341"/>
      <c r="K45" s="341"/>
      <c r="L45" s="341"/>
      <c r="M45" s="341"/>
      <c r="N45" s="341"/>
      <c r="O45" s="341"/>
      <c r="P45" s="341"/>
      <c r="Q45" s="341"/>
      <c r="R45" s="341"/>
      <c r="S45" s="341"/>
      <c r="T45" s="341"/>
      <c r="U45" s="341"/>
      <c r="V45" s="341"/>
      <c r="W45" s="341"/>
      <c r="X45" s="341"/>
      <c r="Y45" s="341"/>
      <c r="Z45" s="341"/>
    </row>
    <row r="46" spans="1:27" s="342" customFormat="1" ht="12.75">
      <c r="A46" s="335"/>
      <c r="B46" s="343"/>
      <c r="C46" s="337"/>
      <c r="D46" s="337"/>
      <c r="E46" s="346"/>
      <c r="F46" s="346"/>
      <c r="G46" s="348"/>
      <c r="H46" s="341"/>
      <c r="I46" s="341"/>
      <c r="J46" s="341"/>
      <c r="K46" s="341"/>
      <c r="L46" s="341"/>
      <c r="M46" s="341"/>
      <c r="N46" s="341"/>
      <c r="O46" s="341"/>
      <c r="P46" s="341"/>
      <c r="Q46" s="341"/>
      <c r="R46" s="341"/>
      <c r="S46" s="341"/>
      <c r="T46" s="341"/>
      <c r="U46" s="341"/>
      <c r="V46" s="341"/>
      <c r="W46" s="341"/>
      <c r="X46" s="341"/>
      <c r="Y46" s="341"/>
      <c r="Z46" s="341"/>
    </row>
    <row r="47" spans="1:27" ht="12.75">
      <c r="A47" s="182"/>
      <c r="B47" s="5"/>
      <c r="C47" s="5"/>
      <c r="D47" s="5"/>
      <c r="E47" s="35" t="s">
        <v>551</v>
      </c>
      <c r="F47" s="349">
        <f>SUM(F35:F44)/30</f>
        <v>0</v>
      </c>
      <c r="G47" s="314"/>
      <c r="H47" s="5"/>
      <c r="I47" s="5"/>
      <c r="J47" s="5"/>
      <c r="K47" s="5"/>
      <c r="L47" s="5"/>
      <c r="M47" s="5"/>
      <c r="N47" s="5"/>
      <c r="O47" s="5"/>
      <c r="P47" s="5"/>
      <c r="Q47" s="5"/>
      <c r="R47" s="5"/>
      <c r="S47" s="5"/>
      <c r="T47" s="5"/>
      <c r="U47" s="5"/>
      <c r="V47" s="5"/>
      <c r="W47" s="5"/>
      <c r="X47" s="5"/>
      <c r="Y47" s="5"/>
      <c r="Z47" s="5"/>
    </row>
    <row r="48" spans="1:27" ht="13.5" thickBot="1">
      <c r="A48" s="182"/>
      <c r="B48" s="5"/>
      <c r="C48" s="5"/>
      <c r="D48" s="5"/>
      <c r="E48" s="5"/>
      <c r="F48" s="203"/>
      <c r="G48" s="5"/>
      <c r="H48" s="5"/>
      <c r="I48" s="5"/>
      <c r="J48" s="5"/>
      <c r="K48" s="5"/>
      <c r="L48" s="5"/>
      <c r="M48" s="5"/>
      <c r="N48" s="5"/>
      <c r="O48" s="5"/>
      <c r="P48" s="5"/>
      <c r="Q48" s="5"/>
      <c r="R48" s="5"/>
      <c r="S48" s="5"/>
      <c r="T48" s="5"/>
      <c r="U48" s="5"/>
      <c r="V48" s="5"/>
      <c r="W48" s="5"/>
      <c r="X48" s="5"/>
      <c r="Y48" s="5"/>
      <c r="Z48" s="5"/>
      <c r="AA48" s="5"/>
    </row>
    <row r="49" spans="1:27" ht="13.5" thickBot="1">
      <c r="A49" s="182"/>
      <c r="B49" s="5"/>
      <c r="C49" s="5"/>
      <c r="D49" s="5"/>
      <c r="E49" s="35" t="s">
        <v>503</v>
      </c>
      <c r="F49" s="326">
        <f>F47+F31</f>
        <v>0</v>
      </c>
      <c r="G49" s="5"/>
      <c r="H49" s="5"/>
      <c r="I49" s="5"/>
      <c r="J49" s="5"/>
      <c r="K49" s="5"/>
      <c r="L49" s="5"/>
      <c r="M49" s="5"/>
      <c r="N49" s="5"/>
      <c r="O49" s="5"/>
      <c r="P49" s="5"/>
      <c r="Q49" s="5"/>
      <c r="R49" s="5"/>
      <c r="S49" s="5"/>
      <c r="T49" s="5"/>
      <c r="U49" s="5"/>
      <c r="V49" s="5"/>
      <c r="W49" s="5"/>
      <c r="X49" s="5"/>
      <c r="Y49" s="5"/>
      <c r="Z49" s="5"/>
      <c r="AA49" s="5"/>
    </row>
    <row r="50" spans="1:27" ht="12.75">
      <c r="A50" s="182"/>
      <c r="B50" s="5"/>
      <c r="C50" s="5"/>
      <c r="D50" s="5"/>
      <c r="E50" s="35"/>
      <c r="F50" s="340"/>
      <c r="G50" s="5"/>
      <c r="H50" s="5"/>
      <c r="I50" s="5"/>
      <c r="J50" s="5"/>
      <c r="K50" s="5"/>
      <c r="L50" s="5"/>
      <c r="M50" s="5"/>
      <c r="N50" s="5"/>
      <c r="O50" s="5"/>
      <c r="P50" s="5"/>
      <c r="Q50" s="5"/>
      <c r="R50" s="5"/>
      <c r="S50" s="5"/>
      <c r="T50" s="5"/>
      <c r="U50" s="5"/>
      <c r="V50" s="5"/>
      <c r="W50" s="5"/>
      <c r="X50" s="5"/>
      <c r="Y50" s="5"/>
      <c r="Z50" s="5"/>
      <c r="AA50" s="5"/>
    </row>
    <row r="51" spans="1:27" ht="12.75">
      <c r="A51" s="5"/>
      <c r="B51" s="5"/>
      <c r="C51" s="5"/>
      <c r="D51" s="5"/>
      <c r="E51" s="5"/>
      <c r="F51" s="5"/>
      <c r="G51" s="5"/>
      <c r="H51" s="5"/>
      <c r="I51" s="5"/>
      <c r="J51" s="5"/>
      <c r="K51" s="5"/>
      <c r="L51" s="5"/>
      <c r="M51" s="5"/>
      <c r="N51" s="5"/>
      <c r="O51" s="5"/>
      <c r="P51" s="5"/>
      <c r="Q51" s="5"/>
      <c r="R51" s="5"/>
      <c r="S51" s="5"/>
      <c r="T51" s="5"/>
      <c r="U51" s="5"/>
      <c r="V51" s="5"/>
      <c r="W51" s="5"/>
      <c r="X51" s="5"/>
      <c r="Y51" s="5"/>
      <c r="Z51" s="5"/>
      <c r="AA51" s="5"/>
    </row>
    <row r="52" spans="1:27" ht="15.75">
      <c r="A52" s="465" t="s">
        <v>473</v>
      </c>
      <c r="B52" s="449"/>
      <c r="C52" s="449"/>
      <c r="D52" s="449"/>
      <c r="E52" s="449"/>
      <c r="F52" s="449"/>
      <c r="G52" s="5"/>
      <c r="H52" s="5"/>
      <c r="I52" s="5"/>
      <c r="J52" s="5"/>
      <c r="K52" s="5"/>
      <c r="L52" s="5"/>
      <c r="M52" s="5"/>
      <c r="N52" s="5"/>
      <c r="O52" s="5"/>
      <c r="P52" s="5"/>
      <c r="Q52" s="5"/>
      <c r="R52" s="5"/>
      <c r="S52" s="5"/>
      <c r="T52" s="5"/>
      <c r="U52" s="5"/>
      <c r="V52" s="5"/>
      <c r="W52" s="5"/>
      <c r="X52" s="5"/>
      <c r="Y52" s="5"/>
      <c r="Z52" s="5"/>
      <c r="AA52" s="5"/>
    </row>
    <row r="53" spans="1:27" ht="12.75">
      <c r="A53" s="377" t="s">
        <v>44</v>
      </c>
      <c r="B53" s="377" t="s">
        <v>202</v>
      </c>
      <c r="C53" s="377" t="s">
        <v>262</v>
      </c>
      <c r="D53" s="377" t="s">
        <v>445</v>
      </c>
      <c r="E53" s="329" t="s">
        <v>204</v>
      </c>
      <c r="F53" s="377" t="s">
        <v>446</v>
      </c>
      <c r="G53" s="5"/>
      <c r="H53" s="5"/>
      <c r="I53" s="5"/>
      <c r="J53" s="5"/>
      <c r="K53" s="5"/>
      <c r="L53" s="5"/>
      <c r="M53" s="5"/>
      <c r="N53" s="5"/>
      <c r="O53" s="5"/>
      <c r="P53" s="5"/>
      <c r="Q53" s="5"/>
      <c r="R53" s="5"/>
      <c r="S53" s="5"/>
      <c r="T53" s="5"/>
      <c r="U53" s="5"/>
      <c r="V53" s="5"/>
      <c r="W53" s="5"/>
      <c r="X53" s="5"/>
      <c r="Y53" s="5"/>
      <c r="Z53" s="5"/>
      <c r="AA53" s="5"/>
    </row>
    <row r="54" spans="1:27" ht="76.5">
      <c r="A54" s="317">
        <v>1</v>
      </c>
      <c r="B54" s="309" t="s">
        <v>474</v>
      </c>
      <c r="C54" s="319">
        <v>3</v>
      </c>
      <c r="D54" s="317">
        <v>120</v>
      </c>
      <c r="E54" s="320"/>
      <c r="F54" s="321">
        <f t="shared" ref="F54:F58" si="2">ROUND(((E54/D54)*C54),2)</f>
        <v>0</v>
      </c>
      <c r="G54" s="5"/>
      <c r="H54" s="50"/>
      <c r="I54" s="5"/>
      <c r="J54" s="5"/>
      <c r="K54" s="5"/>
      <c r="L54" s="5"/>
      <c r="M54" s="5"/>
      <c r="N54" s="5"/>
      <c r="O54" s="5"/>
      <c r="P54" s="5"/>
      <c r="Q54" s="5"/>
      <c r="R54" s="5"/>
      <c r="S54" s="5"/>
      <c r="T54" s="5"/>
      <c r="U54" s="5"/>
      <c r="V54" s="5"/>
      <c r="W54" s="5"/>
      <c r="X54" s="5"/>
      <c r="Y54" s="5"/>
      <c r="Z54" s="5"/>
      <c r="AA54" s="5"/>
    </row>
    <row r="55" spans="1:27" ht="89.25">
      <c r="A55" s="450">
        <v>2</v>
      </c>
      <c r="B55" s="451" t="s">
        <v>475</v>
      </c>
      <c r="C55" s="452">
        <v>15</v>
      </c>
      <c r="D55" s="239">
        <v>120</v>
      </c>
      <c r="E55" s="208"/>
      <c r="F55" s="453">
        <f t="shared" si="2"/>
        <v>0</v>
      </c>
      <c r="G55" s="5"/>
      <c r="H55" s="5"/>
      <c r="I55" s="5"/>
      <c r="J55" s="5"/>
      <c r="K55" s="5"/>
      <c r="L55" s="5"/>
      <c r="M55" s="5"/>
      <c r="N55" s="5"/>
      <c r="O55" s="5"/>
      <c r="P55" s="5"/>
      <c r="Q55" s="5"/>
      <c r="R55" s="5"/>
      <c r="S55" s="5"/>
      <c r="T55" s="5"/>
      <c r="U55" s="5"/>
      <c r="V55" s="5"/>
      <c r="W55" s="5"/>
      <c r="X55" s="5"/>
      <c r="Y55" s="5"/>
      <c r="Z55" s="5"/>
      <c r="AA55" s="5"/>
    </row>
    <row r="56" spans="1:27" ht="25.5">
      <c r="A56" s="213">
        <v>3</v>
      </c>
      <c r="B56" s="29" t="s">
        <v>476</v>
      </c>
      <c r="C56" s="191">
        <v>1</v>
      </c>
      <c r="D56" s="144">
        <v>120</v>
      </c>
      <c r="E56" s="192"/>
      <c r="F56" s="200">
        <f t="shared" si="2"/>
        <v>0</v>
      </c>
      <c r="G56" s="5"/>
      <c r="H56" s="5"/>
      <c r="I56" s="5"/>
      <c r="J56" s="5"/>
      <c r="K56" s="5"/>
      <c r="L56" s="5"/>
      <c r="M56" s="5"/>
      <c r="N56" s="5"/>
      <c r="O56" s="5"/>
      <c r="P56" s="5"/>
      <c r="Q56" s="5"/>
      <c r="R56" s="5"/>
      <c r="S56" s="5"/>
      <c r="T56" s="5"/>
      <c r="U56" s="5"/>
      <c r="V56" s="5"/>
      <c r="W56" s="5"/>
      <c r="X56" s="5"/>
      <c r="Y56" s="5"/>
      <c r="Z56" s="5"/>
      <c r="AA56" s="5"/>
    </row>
    <row r="57" spans="1:27" ht="51">
      <c r="A57" s="214">
        <v>4</v>
      </c>
      <c r="B57" s="168" t="s">
        <v>477</v>
      </c>
      <c r="C57" s="194">
        <v>2</v>
      </c>
      <c r="D57" s="277">
        <v>120</v>
      </c>
      <c r="E57" s="198"/>
      <c r="F57" s="325">
        <f t="shared" si="2"/>
        <v>0</v>
      </c>
      <c r="G57" s="5"/>
      <c r="H57" s="5"/>
      <c r="I57" s="5"/>
      <c r="J57" s="5"/>
      <c r="K57" s="5"/>
      <c r="L57" s="5"/>
      <c r="M57" s="5"/>
      <c r="N57" s="5"/>
      <c r="O57" s="5"/>
      <c r="P57" s="5"/>
      <c r="Q57" s="5"/>
      <c r="R57" s="5"/>
      <c r="S57" s="5"/>
      <c r="T57" s="5"/>
      <c r="U57" s="5"/>
      <c r="V57" s="5"/>
      <c r="W57" s="5"/>
      <c r="X57" s="5"/>
      <c r="Y57" s="5"/>
      <c r="Z57" s="5"/>
      <c r="AA57" s="5"/>
    </row>
    <row r="58" spans="1:27" ht="204">
      <c r="A58" s="213">
        <v>5</v>
      </c>
      <c r="B58" s="29" t="s">
        <v>478</v>
      </c>
      <c r="C58" s="536">
        <v>3</v>
      </c>
      <c r="D58" s="317">
        <v>120</v>
      </c>
      <c r="E58" s="320"/>
      <c r="F58" s="321">
        <f t="shared" si="2"/>
        <v>0</v>
      </c>
      <c r="G58" s="5"/>
      <c r="H58" s="5"/>
      <c r="I58" s="5"/>
      <c r="J58" s="5"/>
      <c r="K58" s="5"/>
      <c r="L58" s="5"/>
      <c r="M58" s="5"/>
      <c r="N58" s="5"/>
      <c r="O58" s="5"/>
      <c r="P58" s="5"/>
      <c r="Q58" s="5"/>
      <c r="R58" s="5"/>
      <c r="S58" s="5"/>
      <c r="T58" s="5"/>
      <c r="U58" s="5"/>
      <c r="V58" s="5"/>
      <c r="W58" s="5"/>
      <c r="X58" s="5"/>
      <c r="Y58" s="5"/>
      <c r="Z58" s="5"/>
      <c r="AA58" s="5"/>
    </row>
    <row r="59" spans="1:27" ht="13.5" thickBot="1">
      <c r="A59" s="57"/>
      <c r="B59" s="5"/>
      <c r="C59" s="5"/>
      <c r="D59" s="5"/>
      <c r="E59" s="5"/>
      <c r="F59" s="203"/>
      <c r="G59" s="5"/>
      <c r="H59" s="5"/>
      <c r="I59" s="5"/>
      <c r="J59" s="5"/>
      <c r="K59" s="5"/>
      <c r="L59" s="5"/>
      <c r="M59" s="5"/>
      <c r="N59" s="5"/>
      <c r="O59" s="5"/>
      <c r="P59" s="5"/>
      <c r="Q59" s="5"/>
      <c r="R59" s="5"/>
      <c r="S59" s="5"/>
      <c r="T59" s="5"/>
      <c r="U59" s="5"/>
      <c r="V59" s="5"/>
      <c r="W59" s="5"/>
      <c r="X59" s="5"/>
      <c r="Y59" s="5"/>
      <c r="Z59" s="5"/>
      <c r="AA59" s="5"/>
    </row>
    <row r="60" spans="1:27" ht="13.5" thickBot="1">
      <c r="A60" s="57"/>
      <c r="B60" s="5"/>
      <c r="C60" s="5"/>
      <c r="D60" s="5"/>
      <c r="E60" s="35" t="s">
        <v>479</v>
      </c>
      <c r="F60" s="158">
        <f>SUM(F54:F58)</f>
        <v>0</v>
      </c>
      <c r="G60" s="5"/>
      <c r="H60" s="5"/>
      <c r="I60" s="5"/>
      <c r="J60" s="5"/>
      <c r="K60" s="5"/>
      <c r="L60" s="5"/>
      <c r="M60" s="5"/>
      <c r="N60" s="5"/>
      <c r="O60" s="5"/>
      <c r="P60" s="5"/>
      <c r="Q60" s="5"/>
      <c r="R60" s="5"/>
      <c r="S60" s="5"/>
      <c r="T60" s="5"/>
      <c r="U60" s="5"/>
      <c r="V60" s="5"/>
      <c r="W60" s="5"/>
      <c r="X60" s="5"/>
      <c r="Y60" s="5"/>
      <c r="Z60" s="5"/>
      <c r="AA60" s="5"/>
    </row>
    <row r="61" spans="1:27" ht="12.75">
      <c r="D61" s="548"/>
    </row>
    <row r="62" spans="1:27" ht="15.75">
      <c r="A62" s="465" t="s">
        <v>480</v>
      </c>
      <c r="B62" s="449"/>
      <c r="C62" s="449"/>
      <c r="D62" s="465"/>
      <c r="E62" s="449"/>
      <c r="F62" s="449"/>
      <c r="G62" s="5"/>
      <c r="H62" s="5"/>
      <c r="I62" s="5"/>
      <c r="J62" s="5"/>
      <c r="K62" s="5"/>
      <c r="L62" s="5"/>
      <c r="M62" s="5"/>
      <c r="N62" s="5"/>
      <c r="O62" s="5"/>
      <c r="P62" s="5"/>
      <c r="Q62" s="5"/>
      <c r="R62" s="5"/>
      <c r="S62" s="5"/>
      <c r="T62" s="5"/>
      <c r="U62" s="5"/>
      <c r="V62" s="5"/>
      <c r="W62" s="5"/>
      <c r="X62" s="5"/>
      <c r="Y62" s="5"/>
      <c r="Z62" s="5"/>
    </row>
    <row r="63" spans="1:27" ht="12.75">
      <c r="A63" s="377" t="s">
        <v>44</v>
      </c>
      <c r="B63" s="377" t="s">
        <v>202</v>
      </c>
      <c r="C63" s="377" t="s">
        <v>262</v>
      </c>
      <c r="D63" s="583" t="s">
        <v>445</v>
      </c>
      <c r="E63" s="329" t="s">
        <v>204</v>
      </c>
      <c r="F63" s="377" t="s">
        <v>481</v>
      </c>
      <c r="G63" s="5"/>
      <c r="H63" s="5"/>
      <c r="I63" s="5"/>
      <c r="J63" s="5"/>
      <c r="K63" s="5"/>
      <c r="L63" s="5"/>
      <c r="M63" s="5"/>
      <c r="N63" s="5"/>
      <c r="O63" s="5"/>
      <c r="P63" s="5"/>
      <c r="Q63" s="5"/>
      <c r="R63" s="5"/>
      <c r="S63" s="5"/>
      <c r="T63" s="5"/>
      <c r="U63" s="5"/>
      <c r="V63" s="5"/>
      <c r="W63" s="5"/>
      <c r="X63" s="5"/>
      <c r="Y63" s="5"/>
      <c r="Z63" s="5"/>
    </row>
    <row r="64" spans="1:27" ht="25.5">
      <c r="A64" s="459">
        <v>1</v>
      </c>
      <c r="B64" s="460" t="s">
        <v>482</v>
      </c>
      <c r="C64" s="459">
        <v>1</v>
      </c>
      <c r="D64" s="584">
        <v>120</v>
      </c>
      <c r="E64" s="320"/>
      <c r="F64" s="321">
        <f t="shared" ref="F64:F72" si="3">ROUND(((E64/D64)*C64),2)</f>
        <v>0</v>
      </c>
      <c r="G64" s="5"/>
      <c r="H64" s="5"/>
      <c r="I64" s="5"/>
      <c r="J64" s="5"/>
      <c r="K64" s="5"/>
      <c r="L64" s="5"/>
      <c r="M64" s="5"/>
      <c r="N64" s="5"/>
      <c r="O64" s="5"/>
      <c r="P64" s="5"/>
      <c r="Q64" s="5"/>
      <c r="R64" s="5"/>
      <c r="S64" s="5"/>
      <c r="T64" s="5"/>
      <c r="U64" s="5"/>
      <c r="V64" s="5"/>
      <c r="W64" s="5"/>
      <c r="X64" s="5"/>
      <c r="Y64" s="5"/>
      <c r="Z64" s="5"/>
    </row>
    <row r="65" spans="1:26" ht="38.25">
      <c r="A65" s="461">
        <v>2</v>
      </c>
      <c r="B65" s="462" t="s">
        <v>483</v>
      </c>
      <c r="C65" s="461">
        <v>1</v>
      </c>
      <c r="D65" s="585">
        <v>120</v>
      </c>
      <c r="E65" s="320"/>
      <c r="F65" s="324">
        <f t="shared" si="3"/>
        <v>0</v>
      </c>
      <c r="G65" s="5"/>
      <c r="H65" s="5"/>
      <c r="I65" s="5"/>
      <c r="J65" s="5"/>
      <c r="K65" s="5"/>
      <c r="L65" s="5"/>
      <c r="M65" s="5"/>
      <c r="N65" s="5"/>
      <c r="O65" s="5"/>
      <c r="P65" s="5"/>
      <c r="Q65" s="5"/>
      <c r="R65" s="5"/>
      <c r="S65" s="5"/>
      <c r="T65" s="5"/>
      <c r="U65" s="5"/>
      <c r="V65" s="5"/>
      <c r="W65" s="5"/>
      <c r="X65" s="5"/>
      <c r="Y65" s="5"/>
      <c r="Z65" s="5"/>
    </row>
    <row r="66" spans="1:26" ht="12.75">
      <c r="A66" s="463">
        <v>3</v>
      </c>
      <c r="B66" s="460" t="s">
        <v>484</v>
      </c>
      <c r="C66" s="463">
        <v>1</v>
      </c>
      <c r="D66" s="317">
        <v>60</v>
      </c>
      <c r="E66" s="320"/>
      <c r="F66" s="321">
        <f t="shared" si="3"/>
        <v>0</v>
      </c>
      <c r="G66" s="5"/>
      <c r="H66" s="5"/>
      <c r="I66" s="5"/>
      <c r="J66" s="5"/>
      <c r="K66" s="5"/>
      <c r="L66" s="5"/>
      <c r="M66" s="5"/>
      <c r="N66" s="5"/>
      <c r="O66" s="5"/>
      <c r="P66" s="5"/>
      <c r="Q66" s="5"/>
      <c r="R66" s="5"/>
      <c r="S66" s="5"/>
      <c r="T66" s="5"/>
      <c r="U66" s="5"/>
      <c r="V66" s="5"/>
      <c r="W66" s="5"/>
      <c r="X66" s="5"/>
      <c r="Y66" s="5"/>
      <c r="Z66" s="5"/>
    </row>
    <row r="67" spans="1:26" ht="25.5">
      <c r="A67" s="322">
        <v>4</v>
      </c>
      <c r="B67" s="462" t="s">
        <v>485</v>
      </c>
      <c r="C67" s="464">
        <v>1</v>
      </c>
      <c r="D67" s="322">
        <v>120</v>
      </c>
      <c r="E67" s="320"/>
      <c r="F67" s="324">
        <f t="shared" si="3"/>
        <v>0</v>
      </c>
      <c r="G67" s="5"/>
      <c r="H67" s="5"/>
      <c r="I67" s="5"/>
      <c r="J67" s="5"/>
      <c r="K67" s="5"/>
      <c r="L67" s="5"/>
      <c r="M67" s="5"/>
      <c r="N67" s="5"/>
      <c r="O67" s="5"/>
      <c r="P67" s="5"/>
      <c r="Q67" s="5"/>
      <c r="R67" s="5"/>
      <c r="S67" s="5"/>
      <c r="T67" s="5"/>
      <c r="U67" s="5"/>
      <c r="V67" s="5"/>
      <c r="W67" s="5"/>
      <c r="X67" s="5"/>
      <c r="Y67" s="5"/>
      <c r="Z67" s="5"/>
    </row>
    <row r="68" spans="1:26" ht="12.75">
      <c r="A68" s="454">
        <v>5</v>
      </c>
      <c r="B68" s="455" t="s">
        <v>486</v>
      </c>
      <c r="C68" s="456">
        <v>1</v>
      </c>
      <c r="D68" s="457">
        <v>60</v>
      </c>
      <c r="E68" s="208"/>
      <c r="F68" s="458">
        <f t="shared" si="3"/>
        <v>0</v>
      </c>
      <c r="G68" s="5"/>
      <c r="H68" s="5"/>
      <c r="I68" s="5"/>
      <c r="J68" s="5"/>
      <c r="K68" s="5"/>
      <c r="L68" s="5"/>
      <c r="M68" s="5"/>
      <c r="N68" s="5"/>
      <c r="O68" s="5"/>
      <c r="P68" s="5"/>
      <c r="Q68" s="5"/>
      <c r="R68" s="5"/>
      <c r="S68" s="5"/>
      <c r="T68" s="5"/>
      <c r="U68" s="5"/>
      <c r="V68" s="5"/>
      <c r="W68" s="5"/>
      <c r="X68" s="5"/>
      <c r="Y68" s="5"/>
      <c r="Z68" s="5"/>
    </row>
    <row r="69" spans="1:26" ht="12.75">
      <c r="A69" s="150">
        <v>6</v>
      </c>
      <c r="B69" s="237" t="s">
        <v>487</v>
      </c>
      <c r="C69" s="238">
        <v>1</v>
      </c>
      <c r="D69" s="239">
        <v>60</v>
      </c>
      <c r="E69" s="208"/>
      <c r="F69" s="173">
        <f t="shared" si="3"/>
        <v>0</v>
      </c>
      <c r="G69" s="5"/>
      <c r="H69" s="5"/>
      <c r="I69" s="5"/>
      <c r="J69" s="5"/>
      <c r="K69" s="5"/>
      <c r="L69" s="5"/>
      <c r="M69" s="5"/>
      <c r="N69" s="5"/>
      <c r="O69" s="5"/>
      <c r="P69" s="5"/>
      <c r="Q69" s="5"/>
      <c r="R69" s="5"/>
      <c r="S69" s="5"/>
      <c r="T69" s="5"/>
      <c r="U69" s="5"/>
      <c r="V69" s="5"/>
      <c r="W69" s="5"/>
      <c r="X69" s="5"/>
      <c r="Y69" s="5"/>
      <c r="Z69" s="5"/>
    </row>
    <row r="70" spans="1:26" ht="25.5">
      <c r="A70" s="144">
        <v>7</v>
      </c>
      <c r="B70" s="240" t="s">
        <v>488</v>
      </c>
      <c r="C70" s="241">
        <v>2</v>
      </c>
      <c r="D70" s="207">
        <v>30</v>
      </c>
      <c r="E70" s="208"/>
      <c r="F70" s="167">
        <f t="shared" si="3"/>
        <v>0</v>
      </c>
      <c r="G70" s="50"/>
      <c r="H70" s="5"/>
      <c r="I70" s="5"/>
      <c r="J70" s="5"/>
      <c r="K70" s="5"/>
      <c r="L70" s="5"/>
      <c r="M70" s="5"/>
      <c r="N70" s="5"/>
      <c r="O70" s="5"/>
      <c r="P70" s="5"/>
      <c r="Q70" s="5"/>
      <c r="R70" s="5"/>
      <c r="S70" s="5"/>
      <c r="T70" s="5"/>
      <c r="U70" s="5"/>
      <c r="V70" s="5"/>
      <c r="W70" s="5"/>
      <c r="X70" s="5"/>
      <c r="Y70" s="5"/>
      <c r="Z70" s="5"/>
    </row>
    <row r="71" spans="1:26" ht="25.5">
      <c r="A71" s="242">
        <v>8</v>
      </c>
      <c r="B71" s="168" t="s">
        <v>489</v>
      </c>
      <c r="C71" s="206">
        <v>1</v>
      </c>
      <c r="D71" s="214">
        <v>120</v>
      </c>
      <c r="E71" s="201"/>
      <c r="F71" s="173">
        <f t="shared" si="3"/>
        <v>0</v>
      </c>
      <c r="G71" s="5"/>
      <c r="H71" s="5"/>
      <c r="I71" s="5"/>
      <c r="J71" s="5"/>
      <c r="K71" s="5"/>
      <c r="L71" s="5"/>
      <c r="M71" s="5"/>
      <c r="N71" s="5"/>
      <c r="O71" s="5"/>
      <c r="P71" s="5"/>
      <c r="Q71" s="5"/>
      <c r="R71" s="5"/>
      <c r="S71" s="5"/>
      <c r="T71" s="5"/>
      <c r="U71" s="5"/>
      <c r="V71" s="5"/>
      <c r="W71" s="5"/>
      <c r="X71" s="5"/>
      <c r="Y71" s="5"/>
      <c r="Z71" s="5"/>
    </row>
    <row r="72" spans="1:26" ht="25.5">
      <c r="A72" s="144">
        <v>9</v>
      </c>
      <c r="B72" s="236" t="s">
        <v>490</v>
      </c>
      <c r="C72" s="243">
        <v>1</v>
      </c>
      <c r="D72" s="244">
        <v>120</v>
      </c>
      <c r="E72" s="201"/>
      <c r="F72" s="167">
        <f t="shared" si="3"/>
        <v>0</v>
      </c>
      <c r="G72" s="5"/>
      <c r="H72" s="5"/>
      <c r="I72" s="5"/>
      <c r="J72" s="5"/>
      <c r="K72" s="5"/>
      <c r="L72" s="5"/>
      <c r="M72" s="5"/>
      <c r="N72" s="5"/>
      <c r="O72" s="5"/>
      <c r="P72" s="5"/>
      <c r="Q72" s="5"/>
      <c r="R72" s="5"/>
      <c r="S72" s="5"/>
      <c r="T72" s="5"/>
      <c r="U72" s="5"/>
      <c r="V72" s="5"/>
      <c r="W72" s="5"/>
      <c r="X72" s="5"/>
      <c r="Y72" s="5"/>
      <c r="Z72" s="5"/>
    </row>
    <row r="73" spans="1:26" ht="13.5" thickBot="1">
      <c r="A73" s="57"/>
      <c r="B73" s="5"/>
      <c r="C73" s="5"/>
      <c r="D73" s="5"/>
      <c r="E73" s="5"/>
      <c r="F73" s="203"/>
      <c r="G73" s="5"/>
      <c r="H73" s="5"/>
      <c r="I73" s="5"/>
      <c r="J73" s="5"/>
      <c r="K73" s="5"/>
      <c r="L73" s="5"/>
      <c r="M73" s="5"/>
      <c r="N73" s="5"/>
      <c r="O73" s="5"/>
      <c r="P73" s="5"/>
      <c r="Q73" s="5"/>
      <c r="R73" s="5"/>
      <c r="S73" s="5"/>
      <c r="T73" s="5"/>
      <c r="U73" s="5"/>
      <c r="V73" s="5"/>
      <c r="W73" s="5"/>
      <c r="X73" s="5"/>
      <c r="Y73" s="5"/>
      <c r="Z73" s="5"/>
    </row>
    <row r="74" spans="1:26" ht="13.5" thickBot="1">
      <c r="A74" s="57"/>
      <c r="B74" s="5"/>
      <c r="C74" s="5"/>
      <c r="D74" s="5"/>
      <c r="E74" s="35" t="s">
        <v>263</v>
      </c>
      <c r="F74" s="235">
        <f>SUM(F64:F72)</f>
        <v>0</v>
      </c>
      <c r="G74" s="5"/>
      <c r="H74" s="5"/>
      <c r="I74" s="5"/>
      <c r="J74" s="5"/>
      <c r="K74" s="5"/>
      <c r="L74" s="5"/>
      <c r="M74" s="5"/>
      <c r="N74" s="5"/>
      <c r="O74" s="5"/>
      <c r="P74" s="5"/>
      <c r="Q74" s="5"/>
      <c r="R74" s="5"/>
      <c r="S74" s="5"/>
      <c r="T74" s="5"/>
      <c r="U74" s="5"/>
      <c r="V74" s="5"/>
      <c r="W74" s="5"/>
      <c r="X74" s="5"/>
      <c r="Y74" s="5"/>
      <c r="Z74" s="5"/>
    </row>
    <row r="75" spans="1:26" ht="12.75"/>
    <row r="76" spans="1:26" ht="12.75"/>
    <row r="77" spans="1:26" ht="12.75"/>
    <row r="78" spans="1:26" ht="15.75">
      <c r="A78" s="465" t="s">
        <v>491</v>
      </c>
      <c r="B78" s="189"/>
      <c r="C78" s="189"/>
      <c r="D78" s="189"/>
      <c r="E78" s="672"/>
      <c r="F78" s="673"/>
      <c r="G78" s="5"/>
      <c r="H78" s="5"/>
      <c r="I78" s="5"/>
      <c r="J78" s="5"/>
      <c r="K78" s="5"/>
      <c r="L78" s="5"/>
      <c r="M78" s="5"/>
      <c r="N78" s="5"/>
      <c r="O78" s="5"/>
      <c r="P78" s="5"/>
      <c r="Q78" s="5"/>
      <c r="R78" s="5"/>
      <c r="S78" s="5"/>
      <c r="T78" s="5"/>
      <c r="U78" s="5"/>
      <c r="V78" s="5"/>
      <c r="W78" s="5"/>
      <c r="X78" s="5"/>
      <c r="Y78" s="5"/>
      <c r="Z78" s="5"/>
    </row>
    <row r="79" spans="1:26" ht="12.75">
      <c r="A79" s="406" t="s">
        <v>44</v>
      </c>
      <c r="B79" s="407" t="s">
        <v>202</v>
      </c>
      <c r="C79" s="407" t="s">
        <v>219</v>
      </c>
      <c r="D79" s="407" t="s">
        <v>262</v>
      </c>
      <c r="E79" s="408" t="s">
        <v>204</v>
      </c>
      <c r="F79" s="448" t="s">
        <v>492</v>
      </c>
      <c r="G79" s="5"/>
      <c r="H79" s="5"/>
      <c r="I79" s="5"/>
      <c r="J79" s="5"/>
      <c r="K79" s="5"/>
      <c r="L79" s="5"/>
      <c r="M79" s="5"/>
      <c r="N79" s="5"/>
      <c r="O79" s="5"/>
      <c r="P79" s="5"/>
      <c r="Q79" s="5"/>
      <c r="R79" s="5"/>
      <c r="S79" s="5"/>
      <c r="T79" s="5"/>
      <c r="U79" s="5"/>
      <c r="V79" s="5"/>
      <c r="W79" s="5"/>
      <c r="X79" s="5"/>
      <c r="Y79" s="5"/>
      <c r="Z79" s="5"/>
    </row>
    <row r="80" spans="1:26" ht="12.75">
      <c r="A80" s="384">
        <v>1</v>
      </c>
      <c r="B80" s="318" t="s">
        <v>493</v>
      </c>
      <c r="C80" s="382" t="s">
        <v>219</v>
      </c>
      <c r="D80" s="381">
        <v>1</v>
      </c>
      <c r="E80" s="390"/>
      <c r="F80" s="385">
        <f t="shared" ref="F80:F88" si="4">ROUND((E80*D80),2)</f>
        <v>0</v>
      </c>
      <c r="G80" s="5"/>
      <c r="H80" s="5"/>
      <c r="I80" s="5"/>
      <c r="J80" s="5"/>
      <c r="K80" s="5"/>
      <c r="L80" s="5"/>
      <c r="M80" s="5"/>
      <c r="N80" s="5"/>
      <c r="O80" s="5"/>
      <c r="P80" s="5"/>
      <c r="Q80" s="5"/>
      <c r="R80" s="5"/>
      <c r="S80" s="5"/>
      <c r="T80" s="5"/>
      <c r="U80" s="5"/>
      <c r="V80" s="5"/>
      <c r="W80" s="5"/>
      <c r="X80" s="5"/>
      <c r="Y80" s="5"/>
      <c r="Z80" s="5"/>
    </row>
    <row r="81" spans="1:26" ht="12.75">
      <c r="A81" s="384">
        <v>2</v>
      </c>
      <c r="B81" s="318" t="s">
        <v>494</v>
      </c>
      <c r="C81" s="382" t="s">
        <v>219</v>
      </c>
      <c r="D81" s="381">
        <v>1</v>
      </c>
      <c r="E81" s="390"/>
      <c r="F81" s="385">
        <f t="shared" si="4"/>
        <v>0</v>
      </c>
      <c r="G81" s="5"/>
      <c r="H81" s="5"/>
      <c r="I81" s="5"/>
      <c r="J81" s="5"/>
      <c r="K81" s="5"/>
      <c r="L81" s="5"/>
      <c r="M81" s="5"/>
      <c r="N81" s="5"/>
      <c r="O81" s="5"/>
      <c r="P81" s="5"/>
      <c r="Q81" s="5"/>
      <c r="R81" s="5"/>
      <c r="S81" s="5"/>
      <c r="T81" s="5"/>
      <c r="U81" s="5"/>
      <c r="V81" s="5"/>
      <c r="W81" s="5"/>
      <c r="X81" s="5"/>
      <c r="Y81" s="5"/>
      <c r="Z81" s="5"/>
    </row>
    <row r="82" spans="1:26" ht="12.75">
      <c r="A82" s="384">
        <v>3</v>
      </c>
      <c r="B82" s="318" t="s">
        <v>495</v>
      </c>
      <c r="C82" s="382" t="s">
        <v>219</v>
      </c>
      <c r="D82" s="381">
        <v>2</v>
      </c>
      <c r="E82" s="390"/>
      <c r="F82" s="385">
        <f t="shared" si="4"/>
        <v>0</v>
      </c>
      <c r="G82" s="5"/>
      <c r="H82" s="5"/>
      <c r="I82" s="5"/>
      <c r="J82" s="5"/>
      <c r="K82" s="5"/>
      <c r="L82" s="5"/>
      <c r="M82" s="5"/>
      <c r="N82" s="5"/>
      <c r="O82" s="5"/>
      <c r="P82" s="5"/>
      <c r="Q82" s="5"/>
      <c r="R82" s="5"/>
      <c r="S82" s="5"/>
      <c r="T82" s="5"/>
      <c r="U82" s="5"/>
      <c r="V82" s="5"/>
      <c r="W82" s="5"/>
      <c r="X82" s="5"/>
      <c r="Y82" s="5"/>
      <c r="Z82" s="5"/>
    </row>
    <row r="83" spans="1:26" ht="25.5">
      <c r="A83" s="384">
        <v>4</v>
      </c>
      <c r="B83" s="318" t="s">
        <v>496</v>
      </c>
      <c r="C83" s="382" t="s">
        <v>219</v>
      </c>
      <c r="D83" s="381">
        <v>2</v>
      </c>
      <c r="E83" s="390"/>
      <c r="F83" s="385">
        <f t="shared" si="4"/>
        <v>0</v>
      </c>
      <c r="G83" s="5"/>
      <c r="H83" s="5"/>
      <c r="I83" s="5"/>
      <c r="J83" s="5"/>
      <c r="K83" s="5"/>
      <c r="L83" s="5"/>
      <c r="M83" s="5"/>
      <c r="N83" s="5"/>
      <c r="O83" s="5"/>
      <c r="P83" s="5"/>
      <c r="Q83" s="5"/>
      <c r="R83" s="5"/>
      <c r="S83" s="5"/>
      <c r="T83" s="5"/>
      <c r="U83" s="5"/>
      <c r="V83" s="5"/>
      <c r="W83" s="5"/>
      <c r="X83" s="5"/>
      <c r="Y83" s="5"/>
      <c r="Z83" s="5"/>
    </row>
    <row r="84" spans="1:26" ht="25.5">
      <c r="A84" s="384">
        <v>5</v>
      </c>
      <c r="B84" s="318" t="s">
        <v>497</v>
      </c>
      <c r="C84" s="382" t="s">
        <v>219</v>
      </c>
      <c r="D84" s="381">
        <v>2</v>
      </c>
      <c r="E84" s="390"/>
      <c r="F84" s="385">
        <f t="shared" si="4"/>
        <v>0</v>
      </c>
      <c r="G84" s="5"/>
      <c r="H84" s="5"/>
      <c r="I84" s="5"/>
      <c r="J84" s="5"/>
      <c r="K84" s="5"/>
      <c r="L84" s="5"/>
      <c r="M84" s="5"/>
      <c r="N84" s="5"/>
      <c r="O84" s="5"/>
      <c r="P84" s="5"/>
      <c r="Q84" s="5"/>
      <c r="R84" s="5"/>
      <c r="S84" s="5"/>
      <c r="T84" s="5"/>
      <c r="U84" s="5"/>
      <c r="V84" s="5"/>
      <c r="W84" s="5"/>
      <c r="X84" s="5"/>
      <c r="Y84" s="5"/>
      <c r="Z84" s="5"/>
    </row>
    <row r="85" spans="1:26" ht="25.5">
      <c r="A85" s="384">
        <v>6</v>
      </c>
      <c r="B85" s="318" t="s">
        <v>498</v>
      </c>
      <c r="C85" s="382" t="s">
        <v>219</v>
      </c>
      <c r="D85" s="381">
        <v>2</v>
      </c>
      <c r="E85" s="390"/>
      <c r="F85" s="385">
        <f t="shared" si="4"/>
        <v>0</v>
      </c>
      <c r="G85" s="5"/>
      <c r="H85" s="5"/>
      <c r="I85" s="5"/>
      <c r="J85" s="5"/>
      <c r="K85" s="5"/>
      <c r="L85" s="5"/>
      <c r="M85" s="5"/>
      <c r="N85" s="5"/>
      <c r="O85" s="5"/>
      <c r="P85" s="5"/>
      <c r="Q85" s="5"/>
      <c r="R85" s="5"/>
      <c r="S85" s="5"/>
      <c r="T85" s="5"/>
      <c r="U85" s="5"/>
      <c r="V85" s="5"/>
      <c r="W85" s="5"/>
      <c r="X85" s="5"/>
      <c r="Y85" s="5"/>
      <c r="Z85" s="5"/>
    </row>
    <row r="86" spans="1:26" ht="38.25">
      <c r="A86" s="384">
        <v>7</v>
      </c>
      <c r="B86" s="318" t="s">
        <v>499</v>
      </c>
      <c r="C86" s="382" t="s">
        <v>219</v>
      </c>
      <c r="D86" s="381">
        <v>1</v>
      </c>
      <c r="E86" s="390"/>
      <c r="F86" s="385">
        <f t="shared" si="4"/>
        <v>0</v>
      </c>
      <c r="G86" s="5"/>
      <c r="H86" s="5"/>
      <c r="I86" s="5"/>
      <c r="J86" s="5"/>
      <c r="K86" s="5"/>
      <c r="L86" s="5"/>
      <c r="M86" s="5"/>
      <c r="N86" s="5"/>
      <c r="O86" s="5"/>
      <c r="P86" s="5"/>
      <c r="Q86" s="5"/>
      <c r="R86" s="5"/>
      <c r="S86" s="5"/>
      <c r="T86" s="5"/>
      <c r="U86" s="5"/>
      <c r="V86" s="5"/>
      <c r="W86" s="5"/>
      <c r="X86" s="5"/>
      <c r="Y86" s="5"/>
      <c r="Z86" s="5"/>
    </row>
    <row r="87" spans="1:26" ht="38.25">
      <c r="A87" s="538">
        <v>8</v>
      </c>
      <c r="B87" s="539" t="s">
        <v>500</v>
      </c>
      <c r="C87" s="540" t="s">
        <v>219</v>
      </c>
      <c r="D87" s="540">
        <v>2</v>
      </c>
      <c r="E87" s="569"/>
      <c r="F87" s="543">
        <f>D87*E87</f>
        <v>0</v>
      </c>
      <c r="G87" s="5"/>
      <c r="H87" s="5"/>
      <c r="I87" s="5"/>
      <c r="J87" s="5"/>
      <c r="K87" s="5"/>
      <c r="L87" s="5"/>
      <c r="M87" s="5"/>
      <c r="N87" s="5"/>
      <c r="O87" s="5"/>
      <c r="P87" s="5"/>
      <c r="Q87" s="5"/>
      <c r="R87" s="5"/>
      <c r="S87" s="5"/>
      <c r="T87" s="5"/>
      <c r="U87" s="5"/>
      <c r="V87" s="5"/>
      <c r="W87" s="5"/>
      <c r="X87" s="5"/>
      <c r="Y87" s="5"/>
      <c r="Z87" s="5"/>
    </row>
    <row r="88" spans="1:26" ht="12.75">
      <c r="A88" s="538">
        <v>9</v>
      </c>
      <c r="B88" s="570" t="s">
        <v>501</v>
      </c>
      <c r="C88" s="570" t="s">
        <v>219</v>
      </c>
      <c r="D88" s="571">
        <v>1</v>
      </c>
      <c r="E88" s="572"/>
      <c r="F88" s="543">
        <f t="shared" si="4"/>
        <v>0</v>
      </c>
      <c r="G88" s="5"/>
      <c r="H88" s="5"/>
      <c r="I88" s="5"/>
      <c r="J88" s="5"/>
      <c r="K88" s="5"/>
      <c r="L88" s="5"/>
      <c r="M88" s="5"/>
      <c r="N88" s="5"/>
      <c r="O88" s="5"/>
      <c r="P88" s="5"/>
      <c r="Q88" s="5"/>
      <c r="R88" s="5"/>
      <c r="S88" s="5"/>
      <c r="T88" s="5"/>
      <c r="U88" s="5"/>
      <c r="V88" s="5"/>
      <c r="W88" s="5"/>
      <c r="X88" s="5"/>
      <c r="Y88" s="5"/>
      <c r="Z88" s="5"/>
    </row>
    <row r="89" spans="1:26" ht="12.75">
      <c r="A89" s="573">
        <v>10</v>
      </c>
      <c r="B89" s="574" t="s">
        <v>502</v>
      </c>
      <c r="C89" s="574" t="s">
        <v>219</v>
      </c>
      <c r="D89" s="545">
        <v>1</v>
      </c>
      <c r="E89" s="575"/>
      <c r="F89" s="543">
        <f>D89*E89</f>
        <v>0</v>
      </c>
      <c r="G89" s="5"/>
      <c r="H89" s="5"/>
      <c r="I89" s="5"/>
      <c r="J89" s="5"/>
      <c r="K89" s="5"/>
      <c r="L89" s="5"/>
      <c r="M89" s="5"/>
      <c r="N89" s="5"/>
      <c r="O89" s="5"/>
      <c r="P89" s="5"/>
      <c r="Q89" s="5"/>
      <c r="R89" s="5"/>
      <c r="S89" s="5"/>
      <c r="T89" s="5"/>
      <c r="U89" s="5"/>
      <c r="V89" s="5"/>
      <c r="W89" s="5"/>
      <c r="X89" s="5"/>
      <c r="Y89" s="5"/>
      <c r="Z89" s="5"/>
    </row>
    <row r="90" spans="1:26" ht="12.75">
      <c r="A90" s="576"/>
      <c r="B90" s="328"/>
      <c r="C90" s="328"/>
      <c r="D90" s="328"/>
      <c r="E90" s="577" t="s">
        <v>472</v>
      </c>
      <c r="F90" s="578">
        <f>SUM(F80:F89)</f>
        <v>0</v>
      </c>
      <c r="G90" s="5"/>
      <c r="H90" s="5"/>
      <c r="I90" s="5"/>
      <c r="J90" s="5"/>
      <c r="K90" s="5"/>
      <c r="L90" s="5"/>
      <c r="M90" s="5"/>
      <c r="N90" s="5"/>
      <c r="O90" s="5"/>
      <c r="P90" s="5"/>
      <c r="Q90" s="5"/>
      <c r="R90" s="5"/>
      <c r="S90" s="5"/>
      <c r="T90" s="5"/>
      <c r="U90" s="5"/>
      <c r="V90" s="5"/>
      <c r="W90" s="5"/>
      <c r="X90" s="5"/>
      <c r="Y90" s="5"/>
      <c r="Z90" s="5"/>
    </row>
    <row r="91" spans="1:26" ht="13.5" thickBot="1">
      <c r="A91" s="579"/>
      <c r="B91" s="547"/>
      <c r="C91" s="547"/>
      <c r="D91" s="547"/>
      <c r="E91" s="547"/>
      <c r="F91" s="580"/>
      <c r="G91" s="5"/>
      <c r="H91" s="5"/>
      <c r="I91" s="5"/>
      <c r="J91" s="5"/>
      <c r="K91" s="5"/>
      <c r="L91" s="5"/>
      <c r="M91" s="5"/>
      <c r="N91" s="5"/>
      <c r="O91" s="5"/>
      <c r="P91" s="5"/>
      <c r="Q91" s="5"/>
      <c r="R91" s="5"/>
      <c r="S91" s="5"/>
      <c r="T91" s="5"/>
      <c r="U91" s="5"/>
      <c r="V91" s="5"/>
      <c r="W91" s="5"/>
      <c r="X91" s="5"/>
      <c r="Y91" s="5"/>
      <c r="Z91" s="5"/>
    </row>
    <row r="92" spans="1:26" ht="13.5" thickBot="1">
      <c r="A92" s="579"/>
      <c r="B92" s="547"/>
      <c r="C92" s="547"/>
      <c r="D92" s="547"/>
      <c r="E92" s="581" t="s">
        <v>263</v>
      </c>
      <c r="F92" s="582">
        <f>ROUND((F90/30),2)</f>
        <v>0</v>
      </c>
      <c r="G92" s="5"/>
      <c r="H92" s="5"/>
      <c r="I92" s="5"/>
      <c r="J92" s="5"/>
      <c r="K92" s="5"/>
      <c r="L92" s="5"/>
      <c r="M92" s="5"/>
      <c r="N92" s="5"/>
      <c r="O92" s="5"/>
      <c r="P92" s="5"/>
      <c r="Q92" s="5"/>
      <c r="R92" s="5"/>
      <c r="S92" s="5"/>
      <c r="T92" s="5"/>
      <c r="U92" s="5"/>
      <c r="V92" s="5"/>
      <c r="W92" s="5"/>
      <c r="X92" s="5"/>
      <c r="Y92" s="5"/>
      <c r="Z92" s="5"/>
    </row>
    <row r="93" spans="1:26" ht="13.5" thickBot="1"/>
    <row r="94" spans="1:26" ht="13.5" thickBot="1">
      <c r="E94" s="209" t="s">
        <v>503</v>
      </c>
      <c r="F94" s="245">
        <f>F92+F74</f>
        <v>0</v>
      </c>
    </row>
    <row r="95" spans="1:26" ht="12.75"/>
    <row r="96" spans="1:26" ht="12.75"/>
    <row r="97" ht="12.75"/>
    <row r="98" ht="12.75"/>
    <row r="99" ht="12.75"/>
    <row r="100" ht="12.75"/>
    <row r="101" ht="12.75"/>
    <row r="102" ht="12.75"/>
    <row r="103" ht="12.75"/>
    <row r="104" ht="12.75"/>
    <row r="105" ht="12.75"/>
    <row r="106" ht="12.75"/>
    <row r="107" ht="12.75"/>
    <row r="108" ht="12.75"/>
    <row r="109" ht="12.75"/>
    <row r="110" ht="12.75"/>
    <row r="111" ht="12.75"/>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9">
    <mergeCell ref="E33:F33"/>
    <mergeCell ref="E78:F78"/>
    <mergeCell ref="A13:F13"/>
    <mergeCell ref="A1:F1"/>
    <mergeCell ref="A2:F2"/>
    <mergeCell ref="A3:E3"/>
    <mergeCell ref="A10:F10"/>
    <mergeCell ref="A11:F11"/>
    <mergeCell ref="E17:F17"/>
  </mergeCells>
  <pageMargins left="1.086811024" right="0.511811024" top="0.78740157499999996" bottom="0.78740157499999996" header="0" footer="0"/>
  <pageSetup paperSize="9" scale="62" orientation="landscape" r:id="rId1"/>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24</vt:i4>
      </vt:variant>
    </vt:vector>
  </HeadingPairs>
  <TitlesOfParts>
    <vt:vector size="35" baseType="lpstr">
      <vt:lpstr>Resumo</vt:lpstr>
      <vt:lpstr>Encargos Sociais</vt:lpstr>
      <vt:lpstr>CITL</vt:lpstr>
      <vt:lpstr>Serviços Sob Demanda</vt:lpstr>
      <vt:lpstr>Insumos Sob Demanda</vt:lpstr>
      <vt:lpstr>MATERIAIS Limpeza</vt:lpstr>
      <vt:lpstr>Materiais Copeiragem</vt:lpstr>
      <vt:lpstr>Materiais Jardinagem</vt:lpstr>
      <vt:lpstr>MAQUINAS e Equipamentos</vt:lpstr>
      <vt:lpstr>Uniformes e EPI</vt:lpstr>
      <vt:lpstr>Hora Extra</vt:lpstr>
      <vt:lpstr>CITL!Area_de_impressao</vt:lpstr>
      <vt:lpstr>'Encargos Sociais'!Area_de_impressao</vt:lpstr>
      <vt:lpstr>'Hora Extra'!Area_de_impressao</vt:lpstr>
      <vt:lpstr>'Insumos Sob Demanda'!Area_de_impressao</vt:lpstr>
      <vt:lpstr>'MAQUINAS e Equipamentos'!Area_de_impressao</vt:lpstr>
      <vt:lpstr>'Materiais Copeiragem'!Area_de_impressao</vt:lpstr>
      <vt:lpstr>'Materiais Jardinagem'!Area_de_impressao</vt:lpstr>
      <vt:lpstr>'MATERIAIS Limpeza'!Area_de_impressao</vt:lpstr>
      <vt:lpstr>Resumo!Area_de_impressao</vt:lpstr>
      <vt:lpstr>'Serviços Sob Demanda'!Area_de_impressao</vt:lpstr>
      <vt:lpstr>'Uniformes e EPI'!Area_de_impressao</vt:lpstr>
      <vt:lpstr>CITL!Print_Area</vt:lpstr>
      <vt:lpstr>'Encargos Sociais'!Print_Area</vt:lpstr>
      <vt:lpstr>'Hora Extra'!Print_Area</vt:lpstr>
      <vt:lpstr>'Insumos Sob Demanda'!Print_Area</vt:lpstr>
      <vt:lpstr>'Materiais Copeiragem'!Print_Area</vt:lpstr>
      <vt:lpstr>'Materiais Jardinagem'!Print_Area</vt:lpstr>
      <vt:lpstr>'MATERIAIS Limpeza'!Print_Area</vt:lpstr>
      <vt:lpstr>'Serviços Sob Demanda'!Print_Area</vt:lpstr>
      <vt:lpstr>'Encargos Sociais'!Print_Titles</vt:lpstr>
      <vt:lpstr>'Hora Extra'!Print_Titles</vt:lpstr>
      <vt:lpstr>'Materiais Copeiragem'!Print_Titles</vt:lpstr>
      <vt:lpstr>'Materiais Jardinagem'!Print_Titles</vt:lpstr>
      <vt:lpstr>'MATERIAIS Limpeza'!Print_Titles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113041600680</cp:lastModifiedBy>
  <cp:lastPrinted>2023-03-16T15:06:31Z</cp:lastPrinted>
  <dcterms:created xsi:type="dcterms:W3CDTF">2002-06-10T15:51:10Z</dcterms:created>
  <dcterms:modified xsi:type="dcterms:W3CDTF">2023-03-16T15:08:42Z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